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activeTab="2"/>
  </bookViews>
  <sheets>
    <sheet name="数据采集图" sheetId="4" r:id="rId1"/>
    <sheet name="控制图1" sheetId="5" r:id="rId2"/>
    <sheet name="表解释" sheetId="6" r:id="rId3"/>
  </sheets>
  <definedNames>
    <definedName name="_xlnm.Print_Area" localSheetId="1">控制图1!$A$1:$AE$86</definedName>
    <definedName name="_xlnm.Print_Area" localSheetId="0">数据采集图!$A$1:$AE$86</definedName>
  </definedNames>
  <calcPr calcId="152511"/>
</workbook>
</file>

<file path=xl/calcChain.xml><?xml version="1.0" encoding="utf-8"?>
<calcChain xmlns="http://schemas.openxmlformats.org/spreadsheetml/2006/main">
  <c r="S5" i="6" l="1"/>
  <c r="O5" i="6"/>
  <c r="S4" i="6"/>
  <c r="O4" i="6"/>
  <c r="S3" i="6"/>
  <c r="O3" i="6"/>
  <c r="AE15" i="5" l="1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Z75" i="5" l="1"/>
  <c r="R75" i="5"/>
  <c r="G75" i="5"/>
  <c r="X75" i="5"/>
  <c r="N75" i="5"/>
  <c r="D75" i="5"/>
  <c r="C75" i="5"/>
  <c r="R80" i="5"/>
  <c r="S80" i="5" s="1"/>
  <c r="R81" i="5"/>
  <c r="S81" i="5" s="1"/>
  <c r="L75" i="5"/>
  <c r="T75" i="5"/>
  <c r="AE75" i="5"/>
  <c r="AC75" i="5"/>
  <c r="Y75" i="5"/>
  <c r="U75" i="5"/>
  <c r="Q75" i="5"/>
  <c r="M75" i="5"/>
  <c r="I75" i="5"/>
  <c r="E75" i="5"/>
  <c r="AA75" i="5"/>
  <c r="V75" i="5"/>
  <c r="P75" i="5"/>
  <c r="K75" i="5"/>
  <c r="F75" i="5"/>
  <c r="R82" i="5"/>
  <c r="S82" i="5" s="1"/>
  <c r="AD75" i="5"/>
  <c r="W75" i="5"/>
  <c r="O75" i="5"/>
  <c r="H75" i="5"/>
  <c r="B75" i="5"/>
  <c r="J75" i="5"/>
  <c r="S75" i="5"/>
  <c r="AB75" i="5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R4" i="4"/>
  <c r="R4" i="5" s="1"/>
  <c r="R81" i="4" l="1"/>
  <c r="R82" i="4"/>
  <c r="B75" i="4"/>
  <c r="AB75" i="4"/>
  <c r="X75" i="4"/>
  <c r="T75" i="4"/>
  <c r="P75" i="4"/>
  <c r="L75" i="4"/>
  <c r="H75" i="4"/>
  <c r="D75" i="4"/>
  <c r="AE75" i="4"/>
  <c r="AA75" i="4"/>
  <c r="W75" i="4"/>
  <c r="S75" i="4"/>
  <c r="O75" i="4"/>
  <c r="K75" i="4"/>
  <c r="G75" i="4"/>
  <c r="C75" i="4"/>
  <c r="AD75" i="4"/>
  <c r="Z75" i="4"/>
  <c r="V75" i="4"/>
  <c r="R75" i="4"/>
  <c r="N75" i="4"/>
  <c r="J75" i="4"/>
  <c r="F75" i="4"/>
  <c r="AC75" i="4"/>
  <c r="Y75" i="4"/>
  <c r="U75" i="4"/>
  <c r="Q75" i="4"/>
  <c r="M75" i="4"/>
  <c r="I75" i="4"/>
  <c r="E75" i="4"/>
  <c r="AC67" i="4"/>
  <c r="Y67" i="4"/>
  <c r="U67" i="4"/>
  <c r="Q67" i="4"/>
  <c r="M67" i="4"/>
  <c r="I67" i="4"/>
  <c r="E67" i="4"/>
  <c r="AB67" i="4"/>
  <c r="X67" i="4"/>
  <c r="T67" i="4"/>
  <c r="P67" i="4"/>
  <c r="L67" i="4"/>
  <c r="H67" i="4"/>
  <c r="AE67" i="4"/>
  <c r="AA67" i="4"/>
  <c r="W67" i="4"/>
  <c r="S67" i="4"/>
  <c r="O67" i="4"/>
  <c r="K67" i="4"/>
  <c r="G67" i="4"/>
  <c r="C67" i="4"/>
  <c r="AD67" i="4"/>
  <c r="Z67" i="4"/>
  <c r="V67" i="4"/>
  <c r="R67" i="4"/>
  <c r="N67" i="4"/>
  <c r="J67" i="4"/>
  <c r="F67" i="4"/>
  <c r="B67" i="4"/>
  <c r="D67" i="4"/>
  <c r="S76" i="5"/>
  <c r="S77" i="5"/>
  <c r="S72" i="5"/>
  <c r="H76" i="5"/>
  <c r="H72" i="5"/>
  <c r="H77" i="5"/>
  <c r="P72" i="5"/>
  <c r="P77" i="5"/>
  <c r="P76" i="5"/>
  <c r="I77" i="5"/>
  <c r="I76" i="5"/>
  <c r="I72" i="5"/>
  <c r="Y77" i="5"/>
  <c r="Y76" i="5"/>
  <c r="Y72" i="5"/>
  <c r="T77" i="5"/>
  <c r="T72" i="5"/>
  <c r="T76" i="5"/>
  <c r="D77" i="5"/>
  <c r="D72" i="5"/>
  <c r="D76" i="5"/>
  <c r="R76" i="5"/>
  <c r="R72" i="5"/>
  <c r="R74" i="5" s="1"/>
  <c r="R77" i="5"/>
  <c r="J77" i="5"/>
  <c r="J72" i="5"/>
  <c r="J73" i="5" s="1"/>
  <c r="J76" i="5"/>
  <c r="O76" i="5"/>
  <c r="O77" i="5"/>
  <c r="O72" i="5"/>
  <c r="O74" i="5" s="1"/>
  <c r="V77" i="5"/>
  <c r="V76" i="5"/>
  <c r="V72" i="5"/>
  <c r="M77" i="5"/>
  <c r="M76" i="5"/>
  <c r="M72" i="5"/>
  <c r="AC77" i="5"/>
  <c r="AC76" i="5"/>
  <c r="AC72" i="5"/>
  <c r="AE76" i="5"/>
  <c r="AE77" i="5"/>
  <c r="AE72" i="5"/>
  <c r="AE73" i="5" s="1"/>
  <c r="C76" i="5"/>
  <c r="C77" i="5"/>
  <c r="C72" i="5"/>
  <c r="N76" i="5"/>
  <c r="N77" i="5"/>
  <c r="N72" i="5"/>
  <c r="Z77" i="5"/>
  <c r="Z72" i="5"/>
  <c r="Z76" i="5"/>
  <c r="W76" i="5"/>
  <c r="W77" i="5"/>
  <c r="W72" i="5"/>
  <c r="F77" i="5"/>
  <c r="F76" i="5"/>
  <c r="F72" i="5"/>
  <c r="F73" i="5" s="1"/>
  <c r="AA76" i="5"/>
  <c r="AA77" i="5"/>
  <c r="AA72" i="5"/>
  <c r="AA74" i="5" s="1"/>
  <c r="Q77" i="5"/>
  <c r="Q76" i="5"/>
  <c r="Q72" i="5"/>
  <c r="Q73" i="5" s="1"/>
  <c r="X76" i="5"/>
  <c r="X72" i="5"/>
  <c r="X74" i="5" s="1"/>
  <c r="X77" i="5"/>
  <c r="AB72" i="5"/>
  <c r="AB73" i="5" s="1"/>
  <c r="AB76" i="5"/>
  <c r="AB77" i="5"/>
  <c r="B76" i="5"/>
  <c r="B77" i="5"/>
  <c r="B72" i="5"/>
  <c r="B74" i="5" s="1"/>
  <c r="AB55" i="5"/>
  <c r="AD77" i="5"/>
  <c r="AD72" i="5"/>
  <c r="AD76" i="5"/>
  <c r="K76" i="5"/>
  <c r="K72" i="5"/>
  <c r="K77" i="5"/>
  <c r="E77" i="5"/>
  <c r="E72" i="5"/>
  <c r="E76" i="5"/>
  <c r="U77" i="5"/>
  <c r="U76" i="5"/>
  <c r="U72" i="5"/>
  <c r="L72" i="5"/>
  <c r="L77" i="5"/>
  <c r="L76" i="5"/>
  <c r="G76" i="5"/>
  <c r="G77" i="5"/>
  <c r="G72" i="5"/>
  <c r="R80" i="4"/>
  <c r="S80" i="4" s="1"/>
  <c r="S81" i="4"/>
  <c r="S82" i="4"/>
  <c r="P70" i="4" l="1"/>
  <c r="F64" i="4"/>
  <c r="G70" i="4"/>
  <c r="L70" i="4"/>
  <c r="Q64" i="4"/>
  <c r="D70" i="4"/>
  <c r="AD64" i="4"/>
  <c r="AE70" i="4"/>
  <c r="I64" i="4"/>
  <c r="J64" i="4"/>
  <c r="E64" i="4"/>
  <c r="B64" i="4"/>
  <c r="C64" i="4"/>
  <c r="H64" i="4"/>
  <c r="M70" i="4"/>
  <c r="D67" i="5"/>
  <c r="H67" i="5"/>
  <c r="L67" i="5"/>
  <c r="P67" i="5"/>
  <c r="T67" i="5"/>
  <c r="X67" i="5"/>
  <c r="AB67" i="5"/>
  <c r="B67" i="5"/>
  <c r="AB61" i="5" s="1"/>
  <c r="G67" i="5"/>
  <c r="M67" i="5"/>
  <c r="R67" i="5"/>
  <c r="W67" i="5"/>
  <c r="AC67" i="5"/>
  <c r="C67" i="5"/>
  <c r="I67" i="5"/>
  <c r="N67" i="5"/>
  <c r="S67" i="5"/>
  <c r="Y67" i="5"/>
  <c r="AD67" i="5"/>
  <c r="F67" i="5"/>
  <c r="V67" i="5"/>
  <c r="E67" i="5"/>
  <c r="J67" i="5"/>
  <c r="O67" i="5"/>
  <c r="U67" i="5"/>
  <c r="Z67" i="5"/>
  <c r="AE67" i="5"/>
  <c r="K67" i="5"/>
  <c r="Q67" i="5"/>
  <c r="AA67" i="5"/>
  <c r="AA73" i="5"/>
  <c r="N73" i="5"/>
  <c r="AD74" i="5"/>
  <c r="C74" i="5"/>
  <c r="S74" i="5"/>
  <c r="O73" i="5"/>
  <c r="R73" i="5"/>
  <c r="I74" i="5"/>
  <c r="AB74" i="5"/>
  <c r="G73" i="5"/>
  <c r="L74" i="5"/>
  <c r="U73" i="5"/>
  <c r="Z74" i="5"/>
  <c r="AE74" i="5"/>
  <c r="AC73" i="5"/>
  <c r="M73" i="5"/>
  <c r="Y73" i="5"/>
  <c r="I73" i="5"/>
  <c r="G74" i="5"/>
  <c r="L73" i="5"/>
  <c r="U74" i="5"/>
  <c r="Q74" i="5"/>
  <c r="AC74" i="5"/>
  <c r="M74" i="5"/>
  <c r="Y74" i="5"/>
  <c r="N74" i="5"/>
  <c r="P74" i="5"/>
  <c r="K73" i="5"/>
  <c r="X73" i="5"/>
  <c r="V73" i="5"/>
  <c r="D74" i="5"/>
  <c r="T74" i="5"/>
  <c r="P73" i="5"/>
  <c r="E73" i="5"/>
  <c r="K74" i="5"/>
  <c r="B73" i="5"/>
  <c r="W73" i="5"/>
  <c r="V74" i="5"/>
  <c r="J74" i="5"/>
  <c r="H73" i="5"/>
  <c r="E74" i="5"/>
  <c r="AD73" i="5"/>
  <c r="F74" i="5"/>
  <c r="W74" i="5"/>
  <c r="Z73" i="5"/>
  <c r="C73" i="5"/>
  <c r="D73" i="5"/>
  <c r="T73" i="5"/>
  <c r="H74" i="5"/>
  <c r="S73" i="5"/>
  <c r="B76" i="4"/>
  <c r="B77" i="4"/>
  <c r="B72" i="4"/>
  <c r="R2" i="4" s="1"/>
  <c r="R2" i="5" s="1"/>
  <c r="AB55" i="4"/>
  <c r="Z64" i="4" s="1"/>
  <c r="R3" i="4"/>
  <c r="R3" i="5" s="1"/>
  <c r="Z76" i="4"/>
  <c r="Z77" i="4"/>
  <c r="Z72" i="4"/>
  <c r="N76" i="4"/>
  <c r="N77" i="4"/>
  <c r="N72" i="4"/>
  <c r="E76" i="4"/>
  <c r="E77" i="4"/>
  <c r="E72" i="4"/>
  <c r="E73" i="4" s="1"/>
  <c r="AD76" i="4"/>
  <c r="AD77" i="4"/>
  <c r="AD72" i="4"/>
  <c r="X76" i="4"/>
  <c r="X72" i="4"/>
  <c r="X77" i="4"/>
  <c r="O77" i="4"/>
  <c r="O76" i="4"/>
  <c r="O72" i="4"/>
  <c r="O74" i="4" s="1"/>
  <c r="AE77" i="4"/>
  <c r="AE76" i="4"/>
  <c r="AE72" i="4"/>
  <c r="H76" i="4"/>
  <c r="H72" i="4"/>
  <c r="H73" i="4" s="1"/>
  <c r="H77" i="4"/>
  <c r="T77" i="4"/>
  <c r="T72" i="4"/>
  <c r="T76" i="4"/>
  <c r="J76" i="4"/>
  <c r="J77" i="4"/>
  <c r="J72" i="4"/>
  <c r="F76" i="4"/>
  <c r="F77" i="4"/>
  <c r="F72" i="4"/>
  <c r="U76" i="4"/>
  <c r="U77" i="4"/>
  <c r="U72" i="4"/>
  <c r="U73" i="4" s="1"/>
  <c r="C77" i="4"/>
  <c r="C76" i="4"/>
  <c r="C72" i="4"/>
  <c r="S77" i="4"/>
  <c r="S76" i="4"/>
  <c r="S72" i="4"/>
  <c r="M76" i="4"/>
  <c r="M77" i="4"/>
  <c r="M72" i="4"/>
  <c r="D77" i="4"/>
  <c r="D72" i="4"/>
  <c r="D76" i="4"/>
  <c r="AB77" i="4"/>
  <c r="AB72" i="4"/>
  <c r="AB76" i="4"/>
  <c r="P76" i="4"/>
  <c r="P72" i="4"/>
  <c r="P77" i="4"/>
  <c r="L77" i="4"/>
  <c r="L72" i="4"/>
  <c r="L76" i="4"/>
  <c r="Y76" i="4"/>
  <c r="Y77" i="4"/>
  <c r="Y72" i="4"/>
  <c r="G77" i="4"/>
  <c r="G76" i="4"/>
  <c r="G72" i="4"/>
  <c r="W77" i="4"/>
  <c r="W76" i="4"/>
  <c r="W72" i="4"/>
  <c r="AB57" i="4"/>
  <c r="N3" i="4"/>
  <c r="R76" i="4"/>
  <c r="R77" i="4"/>
  <c r="R72" i="4"/>
  <c r="I76" i="4"/>
  <c r="I77" i="4"/>
  <c r="I72" i="4"/>
  <c r="I73" i="4" s="1"/>
  <c r="V76" i="4"/>
  <c r="V77" i="4"/>
  <c r="V72" i="4"/>
  <c r="Q76" i="4"/>
  <c r="Q77" i="4"/>
  <c r="Q72" i="4"/>
  <c r="AC76" i="4"/>
  <c r="AC77" i="4"/>
  <c r="AC72" i="4"/>
  <c r="AC74" i="4" s="1"/>
  <c r="K77" i="4"/>
  <c r="K76" i="4"/>
  <c r="K72" i="4"/>
  <c r="AA77" i="4"/>
  <c r="AA76" i="4"/>
  <c r="AA72" i="4"/>
  <c r="AA74" i="4" s="1"/>
  <c r="AC64" i="4" l="1"/>
  <c r="X70" i="4"/>
  <c r="S70" i="4"/>
  <c r="R64" i="4"/>
  <c r="R66" i="4" s="1"/>
  <c r="E70" i="4"/>
  <c r="J70" i="4"/>
  <c r="I70" i="4"/>
  <c r="AE64" i="4"/>
  <c r="AE66" i="4" s="1"/>
  <c r="AD70" i="4"/>
  <c r="D64" i="4"/>
  <c r="Q70" i="4"/>
  <c r="L64" i="4"/>
  <c r="G64" i="4"/>
  <c r="F70" i="4"/>
  <c r="P64" i="4"/>
  <c r="M64" i="4"/>
  <c r="M65" i="4" s="1"/>
  <c r="H70" i="4"/>
  <c r="C70" i="4"/>
  <c r="B70" i="4"/>
  <c r="AA64" i="4"/>
  <c r="AA65" i="4" s="1"/>
  <c r="Y70" i="4"/>
  <c r="T64" i="4"/>
  <c r="O64" i="4"/>
  <c r="N70" i="4"/>
  <c r="N68" i="4" s="1"/>
  <c r="K64" i="4"/>
  <c r="AB64" i="4"/>
  <c r="W64" i="4"/>
  <c r="V70" i="4"/>
  <c r="V69" i="4" s="1"/>
  <c r="U70" i="4"/>
  <c r="Z70" i="4"/>
  <c r="AC70" i="4"/>
  <c r="X64" i="4"/>
  <c r="S64" i="4"/>
  <c r="R70" i="4"/>
  <c r="AB61" i="4"/>
  <c r="AA70" i="4"/>
  <c r="AA68" i="4" s="1"/>
  <c r="Y64" i="4"/>
  <c r="T70" i="4"/>
  <c r="O70" i="4"/>
  <c r="N64" i="4"/>
  <c r="N65" i="4" s="1"/>
  <c r="K70" i="4"/>
  <c r="AB70" i="4"/>
  <c r="W70" i="4"/>
  <c r="V64" i="4"/>
  <c r="V65" i="4" s="1"/>
  <c r="U64" i="4"/>
  <c r="C66" i="4"/>
  <c r="J65" i="4"/>
  <c r="D66" i="4"/>
  <c r="AB66" i="4"/>
  <c r="X65" i="4"/>
  <c r="Y66" i="4"/>
  <c r="O65" i="4"/>
  <c r="L66" i="4"/>
  <c r="F66" i="4"/>
  <c r="N3" i="5"/>
  <c r="H65" i="4"/>
  <c r="AB57" i="5"/>
  <c r="P66" i="4"/>
  <c r="I65" i="4"/>
  <c r="W66" i="4"/>
  <c r="S65" i="4"/>
  <c r="K65" i="4"/>
  <c r="T66" i="4"/>
  <c r="Q66" i="4"/>
  <c r="G66" i="4"/>
  <c r="U68" i="4"/>
  <c r="P68" i="4"/>
  <c r="AB68" i="4"/>
  <c r="AC68" i="4"/>
  <c r="X68" i="4"/>
  <c r="O68" i="4"/>
  <c r="G68" i="4"/>
  <c r="F68" i="4"/>
  <c r="Y68" i="4"/>
  <c r="T68" i="4"/>
  <c r="E69" i="4"/>
  <c r="Q68" i="4"/>
  <c r="L68" i="4"/>
  <c r="M68" i="4"/>
  <c r="H68" i="4"/>
  <c r="AE68" i="4"/>
  <c r="AD69" i="4"/>
  <c r="K68" i="4"/>
  <c r="J68" i="4"/>
  <c r="W68" i="4"/>
  <c r="S68" i="4"/>
  <c r="R68" i="4"/>
  <c r="I68" i="4"/>
  <c r="D69" i="4"/>
  <c r="AC73" i="4"/>
  <c r="Q73" i="4"/>
  <c r="Y74" i="4"/>
  <c r="M74" i="4"/>
  <c r="Y73" i="4"/>
  <c r="C73" i="4"/>
  <c r="C74" i="4"/>
  <c r="J74" i="4"/>
  <c r="I66" i="4"/>
  <c r="E66" i="4"/>
  <c r="R74" i="4"/>
  <c r="AD66" i="4"/>
  <c r="H74" i="4"/>
  <c r="AE73" i="4"/>
  <c r="X74" i="4"/>
  <c r="Z73" i="4"/>
  <c r="AA73" i="4"/>
  <c r="V74" i="4"/>
  <c r="W73" i="4"/>
  <c r="G74" i="4"/>
  <c r="P74" i="4"/>
  <c r="AB73" i="4"/>
  <c r="D73" i="4"/>
  <c r="S74" i="4"/>
  <c r="J73" i="4"/>
  <c r="G65" i="4"/>
  <c r="J66" i="4"/>
  <c r="W74" i="4"/>
  <c r="P73" i="4"/>
  <c r="D74" i="4"/>
  <c r="AC66" i="4"/>
  <c r="Z66" i="4"/>
  <c r="Q74" i="4"/>
  <c r="S73" i="4"/>
  <c r="Z74" i="4"/>
  <c r="T65" i="4"/>
  <c r="K73" i="4"/>
  <c r="E65" i="4"/>
  <c r="F65" i="4"/>
  <c r="V73" i="4"/>
  <c r="I74" i="4"/>
  <c r="R73" i="4"/>
  <c r="Q65" i="4"/>
  <c r="AE65" i="4"/>
  <c r="B65" i="4"/>
  <c r="B66" i="4"/>
  <c r="G73" i="4"/>
  <c r="L73" i="4"/>
  <c r="AB74" i="4"/>
  <c r="M73" i="4"/>
  <c r="AC65" i="4"/>
  <c r="AB65" i="4"/>
  <c r="AD65" i="4"/>
  <c r="F74" i="4"/>
  <c r="T74" i="4"/>
  <c r="W65" i="4"/>
  <c r="Z65" i="4"/>
  <c r="AE74" i="4"/>
  <c r="O73" i="4"/>
  <c r="X73" i="4"/>
  <c r="AD73" i="4"/>
  <c r="E74" i="4"/>
  <c r="B74" i="4"/>
  <c r="K74" i="4"/>
  <c r="U74" i="4"/>
  <c r="T73" i="4"/>
  <c r="AD74" i="4"/>
  <c r="B73" i="4"/>
  <c r="P65" i="4"/>
  <c r="L74" i="4"/>
  <c r="L65" i="4"/>
  <c r="N73" i="4"/>
  <c r="U65" i="4"/>
  <c r="U66" i="4"/>
  <c r="F73" i="4"/>
  <c r="N74" i="4"/>
  <c r="M66" i="4" l="1"/>
  <c r="V66" i="4"/>
  <c r="AA66" i="4"/>
  <c r="K66" i="4"/>
  <c r="Y65" i="4"/>
  <c r="C65" i="4"/>
  <c r="S69" i="4"/>
  <c r="R65" i="4"/>
  <c r="D65" i="4"/>
  <c r="N66" i="4"/>
  <c r="X66" i="4"/>
  <c r="O66" i="4"/>
  <c r="H66" i="4"/>
  <c r="AD64" i="5"/>
  <c r="Z64" i="5"/>
  <c r="AB64" i="5"/>
  <c r="W64" i="5"/>
  <c r="S64" i="5"/>
  <c r="O64" i="5"/>
  <c r="K64" i="5"/>
  <c r="G64" i="5"/>
  <c r="C64" i="5"/>
  <c r="AC64" i="5"/>
  <c r="T64" i="5"/>
  <c r="H64" i="5"/>
  <c r="AA64" i="5"/>
  <c r="V64" i="5"/>
  <c r="R64" i="5"/>
  <c r="N64" i="5"/>
  <c r="J64" i="5"/>
  <c r="F64" i="5"/>
  <c r="B64" i="5"/>
  <c r="P64" i="5"/>
  <c r="D64" i="5"/>
  <c r="AE64" i="5"/>
  <c r="Y64" i="5"/>
  <c r="U64" i="5"/>
  <c r="Q64" i="5"/>
  <c r="M64" i="5"/>
  <c r="I64" i="5"/>
  <c r="E64" i="5"/>
  <c r="X64" i="5"/>
  <c r="L64" i="5"/>
  <c r="N2" i="4"/>
  <c r="S66" i="4"/>
  <c r="N4" i="4"/>
  <c r="AB70" i="5"/>
  <c r="X70" i="5"/>
  <c r="T70" i="5"/>
  <c r="P70" i="5"/>
  <c r="L70" i="5"/>
  <c r="H70" i="5"/>
  <c r="D70" i="5"/>
  <c r="AD70" i="5"/>
  <c r="Y70" i="5"/>
  <c r="S70" i="5"/>
  <c r="N70" i="5"/>
  <c r="I70" i="5"/>
  <c r="C70" i="5"/>
  <c r="Z70" i="5"/>
  <c r="J70" i="5"/>
  <c r="AC70" i="5"/>
  <c r="W70" i="5"/>
  <c r="R70" i="5"/>
  <c r="M70" i="5"/>
  <c r="G70" i="5"/>
  <c r="B70" i="5"/>
  <c r="AE70" i="5"/>
  <c r="U70" i="5"/>
  <c r="E70" i="5"/>
  <c r="AA70" i="5"/>
  <c r="V70" i="5"/>
  <c r="Q70" i="5"/>
  <c r="K70" i="5"/>
  <c r="F70" i="5"/>
  <c r="O70" i="5"/>
  <c r="W69" i="4"/>
  <c r="T69" i="4"/>
  <c r="D68" i="4"/>
  <c r="X69" i="4"/>
  <c r="I69" i="4"/>
  <c r="M69" i="4"/>
  <c r="E68" i="4"/>
  <c r="AE69" i="4"/>
  <c r="U69" i="4"/>
  <c r="H69" i="4"/>
  <c r="P69" i="4"/>
  <c r="G69" i="4"/>
  <c r="V68" i="4"/>
  <c r="O69" i="4"/>
  <c r="B68" i="4"/>
  <c r="K69" i="4"/>
  <c r="L69" i="4"/>
  <c r="AA69" i="4"/>
  <c r="AB69" i="4"/>
  <c r="Q69" i="4"/>
  <c r="R69" i="4"/>
  <c r="AD68" i="4"/>
  <c r="B69" i="4"/>
  <c r="C68" i="4"/>
  <c r="C69" i="4"/>
  <c r="Y69" i="4"/>
  <c r="AC69" i="4"/>
  <c r="J69" i="4"/>
  <c r="N69" i="4"/>
  <c r="F69" i="4"/>
  <c r="Z68" i="4"/>
  <c r="Z69" i="4"/>
  <c r="K69" i="5" l="1"/>
  <c r="K68" i="5"/>
  <c r="E69" i="5"/>
  <c r="E68" i="5"/>
  <c r="B69" i="5"/>
  <c r="B68" i="5"/>
  <c r="W68" i="5"/>
  <c r="W69" i="5"/>
  <c r="J69" i="5"/>
  <c r="J68" i="5"/>
  <c r="C68" i="5"/>
  <c r="C69" i="5"/>
  <c r="Y69" i="5"/>
  <c r="Y68" i="5"/>
  <c r="P69" i="5"/>
  <c r="P68" i="5"/>
  <c r="Q66" i="5"/>
  <c r="Q65" i="5"/>
  <c r="P66" i="5"/>
  <c r="P65" i="5"/>
  <c r="F66" i="5"/>
  <c r="F65" i="5"/>
  <c r="V66" i="5"/>
  <c r="V65" i="5"/>
  <c r="AC66" i="5"/>
  <c r="AC65" i="5"/>
  <c r="C65" i="5"/>
  <c r="C66" i="5"/>
  <c r="S66" i="5"/>
  <c r="S65" i="5"/>
  <c r="AD65" i="5"/>
  <c r="AD66" i="5"/>
  <c r="O69" i="5"/>
  <c r="O68" i="5"/>
  <c r="Q69" i="5"/>
  <c r="Q68" i="5"/>
  <c r="U68" i="5"/>
  <c r="U69" i="5"/>
  <c r="G69" i="5"/>
  <c r="G68" i="5"/>
  <c r="AC68" i="5"/>
  <c r="AC69" i="5"/>
  <c r="Z68" i="5"/>
  <c r="Z69" i="5"/>
  <c r="I68" i="5"/>
  <c r="I69" i="5"/>
  <c r="AD68" i="5"/>
  <c r="AD69" i="5"/>
  <c r="D69" i="5"/>
  <c r="D68" i="5"/>
  <c r="T69" i="5"/>
  <c r="T68" i="5"/>
  <c r="N2" i="5"/>
  <c r="E65" i="5"/>
  <c r="E66" i="5"/>
  <c r="U65" i="5"/>
  <c r="U66" i="5"/>
  <c r="J65" i="5"/>
  <c r="J66" i="5"/>
  <c r="AA66" i="5"/>
  <c r="AA65" i="5"/>
  <c r="G65" i="5"/>
  <c r="G66" i="5"/>
  <c r="W66" i="5"/>
  <c r="W65" i="5"/>
  <c r="V69" i="5"/>
  <c r="V68" i="5"/>
  <c r="AE68" i="5"/>
  <c r="AE69" i="5"/>
  <c r="M69" i="5"/>
  <c r="M68" i="5"/>
  <c r="N69" i="5"/>
  <c r="N68" i="5"/>
  <c r="H69" i="5"/>
  <c r="H68" i="5"/>
  <c r="X69" i="5"/>
  <c r="X68" i="5"/>
  <c r="L65" i="5"/>
  <c r="L66" i="5"/>
  <c r="I65" i="5"/>
  <c r="I66" i="5"/>
  <c r="Y66" i="5"/>
  <c r="Y65" i="5"/>
  <c r="N65" i="5"/>
  <c r="N66" i="5"/>
  <c r="H65" i="5"/>
  <c r="H66" i="5"/>
  <c r="K66" i="5"/>
  <c r="K65" i="5"/>
  <c r="AB65" i="5"/>
  <c r="AB66" i="5"/>
  <c r="F68" i="5"/>
  <c r="F69" i="5"/>
  <c r="AA69" i="5"/>
  <c r="AA68" i="5"/>
  <c r="R68" i="5"/>
  <c r="R69" i="5"/>
  <c r="S69" i="5"/>
  <c r="S68" i="5"/>
  <c r="L69" i="5"/>
  <c r="L68" i="5"/>
  <c r="AB68" i="5"/>
  <c r="AB69" i="5"/>
  <c r="N4" i="5"/>
  <c r="X65" i="5"/>
  <c r="X66" i="5"/>
  <c r="M65" i="5"/>
  <c r="M66" i="5"/>
  <c r="AE65" i="5"/>
  <c r="AE66" i="5"/>
  <c r="D65" i="5"/>
  <c r="D66" i="5"/>
  <c r="B65" i="5"/>
  <c r="B66" i="5"/>
  <c r="R65" i="5"/>
  <c r="R66" i="5"/>
  <c r="T66" i="5"/>
  <c r="T65" i="5"/>
  <c r="O66" i="5"/>
  <c r="O65" i="5"/>
  <c r="Z65" i="5"/>
  <c r="Z66" i="5"/>
</calcChain>
</file>

<file path=xl/sharedStrings.xml><?xml version="1.0" encoding="utf-8"?>
<sst xmlns="http://schemas.openxmlformats.org/spreadsheetml/2006/main" count="240" uniqueCount="129">
  <si>
    <r>
      <t>样本数</t>
    </r>
    <r>
      <rPr>
        <sz val="10"/>
        <color indexed="8"/>
        <rFont val="Arial"/>
        <family val="2"/>
      </rPr>
      <t xml:space="preserve"> = </t>
    </r>
    <phoneticPr fontId="9" type="noConversion"/>
  </si>
  <si>
    <t>零件号</t>
    <phoneticPr fontId="9" type="noConversion"/>
  </si>
  <si>
    <t>规格上限</t>
    <phoneticPr fontId="9" type="noConversion"/>
  </si>
  <si>
    <t>控
制
图</t>
    <phoneticPr fontId="9" type="noConversion"/>
  </si>
  <si>
    <r>
      <t>UCL</t>
    </r>
    <r>
      <rPr>
        <vertAlign val="subscript"/>
        <sz val="10"/>
        <color indexed="8"/>
        <rFont val="Arial"/>
        <family val="2"/>
      </rPr>
      <t>XBar</t>
    </r>
    <phoneticPr fontId="9" type="noConversion"/>
  </si>
  <si>
    <r>
      <t>UCL</t>
    </r>
    <r>
      <rPr>
        <vertAlign val="subscript"/>
        <sz val="10"/>
        <color indexed="8"/>
        <rFont val="Arial"/>
        <family val="2"/>
      </rPr>
      <t>R</t>
    </r>
    <phoneticPr fontId="9" type="noConversion"/>
  </si>
  <si>
    <t>制造单位</t>
    <phoneticPr fontId="9" type="noConversion"/>
  </si>
  <si>
    <t>测定
项目</t>
    <phoneticPr fontId="9" type="noConversion"/>
  </si>
  <si>
    <t>强度</t>
    <phoneticPr fontId="4" type="noConversion"/>
  </si>
  <si>
    <t>零件名称</t>
    <phoneticPr fontId="4" type="noConversion"/>
  </si>
  <si>
    <t>XX</t>
    <phoneticPr fontId="4" type="noConversion"/>
  </si>
  <si>
    <t>规范值</t>
    <phoneticPr fontId="9" type="noConversion"/>
  </si>
  <si>
    <t>X-Bar</t>
    <phoneticPr fontId="9" type="noConversion"/>
  </si>
  <si>
    <t>R-Bar</t>
    <phoneticPr fontId="9" type="noConversion"/>
  </si>
  <si>
    <t>生产线</t>
    <phoneticPr fontId="9" type="noConversion"/>
  </si>
  <si>
    <t>外检</t>
  </si>
  <si>
    <t>型号</t>
    <phoneticPr fontId="4" type="noConversion"/>
  </si>
  <si>
    <t>规格下限</t>
    <phoneticPr fontId="9" type="noConversion"/>
  </si>
  <si>
    <r>
      <t>LCL</t>
    </r>
    <r>
      <rPr>
        <vertAlign val="subscript"/>
        <sz val="10"/>
        <color indexed="8"/>
        <rFont val="Arial"/>
        <family val="2"/>
      </rPr>
      <t>XBar</t>
    </r>
    <phoneticPr fontId="9" type="noConversion"/>
  </si>
  <si>
    <r>
      <t>LCL</t>
    </r>
    <r>
      <rPr>
        <vertAlign val="subscript"/>
        <sz val="10"/>
        <color indexed="8"/>
        <rFont val="Arial"/>
        <family val="2"/>
      </rPr>
      <t>R</t>
    </r>
    <phoneticPr fontId="9" type="noConversion"/>
  </si>
  <si>
    <t>抽样方式</t>
    <phoneticPr fontId="9" type="noConversion"/>
  </si>
  <si>
    <t>Date</t>
  </si>
  <si>
    <t>批次</t>
    <phoneticPr fontId="9" type="noConversion"/>
  </si>
  <si>
    <t>n</t>
  </si>
  <si>
    <r>
      <t>X</t>
    </r>
    <r>
      <rPr>
        <b/>
        <vertAlign val="subscript"/>
        <sz val="10"/>
        <color indexed="8"/>
        <rFont val="Arial"/>
        <family val="2"/>
      </rPr>
      <t>1</t>
    </r>
  </si>
  <si>
    <r>
      <t>X</t>
    </r>
    <r>
      <rPr>
        <b/>
        <vertAlign val="subscript"/>
        <sz val="10"/>
        <color indexed="8"/>
        <rFont val="Arial"/>
        <family val="2"/>
      </rPr>
      <t>2</t>
    </r>
  </si>
  <si>
    <r>
      <t>X</t>
    </r>
    <r>
      <rPr>
        <b/>
        <vertAlign val="subscript"/>
        <sz val="10"/>
        <color indexed="8"/>
        <rFont val="Arial"/>
        <family val="2"/>
      </rPr>
      <t>3</t>
    </r>
  </si>
  <si>
    <r>
      <t>X</t>
    </r>
    <r>
      <rPr>
        <b/>
        <vertAlign val="subscript"/>
        <sz val="10"/>
        <color indexed="8"/>
        <rFont val="Arial"/>
        <family val="2"/>
      </rPr>
      <t>4</t>
    </r>
    <r>
      <rPr>
        <b/>
        <sz val="10"/>
        <color indexed="8"/>
        <rFont val="Arial"/>
        <family val="2"/>
      </rPr>
      <t xml:space="preserve"> </t>
    </r>
  </si>
  <si>
    <r>
      <t>X</t>
    </r>
    <r>
      <rPr>
        <b/>
        <vertAlign val="subscript"/>
        <sz val="10"/>
        <color indexed="8"/>
        <rFont val="Arial"/>
        <family val="2"/>
      </rPr>
      <t>5</t>
    </r>
  </si>
  <si>
    <t>X-Bar</t>
    <phoneticPr fontId="9" type="noConversion"/>
  </si>
  <si>
    <t>Range</t>
  </si>
  <si>
    <t>测定</t>
    <phoneticPr fontId="22" type="noConversion"/>
  </si>
  <si>
    <t>确认</t>
    <phoneticPr fontId="22" type="noConversion"/>
  </si>
  <si>
    <r>
      <rPr>
        <sz val="10"/>
        <color indexed="8"/>
        <rFont val="新細明體"/>
        <family val="1"/>
        <charset val="136"/>
      </rPr>
      <t>准则</t>
    </r>
    <r>
      <rPr>
        <sz val="10"/>
        <color indexed="8"/>
        <rFont val="Arial"/>
        <family val="2"/>
      </rPr>
      <t>1:</t>
    </r>
    <r>
      <rPr>
        <sz val="10"/>
        <color indexed="8"/>
        <rFont val="新細明體"/>
        <family val="1"/>
        <charset val="136"/>
      </rPr>
      <t>至少一点超出管制界限</t>
    </r>
    <r>
      <rPr>
        <sz val="10"/>
        <color indexed="8"/>
        <rFont val="Arial"/>
        <family val="2"/>
      </rPr>
      <t>.</t>
    </r>
    <phoneticPr fontId="9" type="noConversion"/>
  </si>
  <si>
    <t>制程能力</t>
    <phoneticPr fontId="9" type="noConversion"/>
  </si>
  <si>
    <r>
      <rPr>
        <sz val="10"/>
        <color indexed="8"/>
        <rFont val="新細明體"/>
        <family val="1"/>
        <charset val="136"/>
      </rPr>
      <t>准则</t>
    </r>
    <r>
      <rPr>
        <sz val="10"/>
        <color indexed="8"/>
        <rFont val="Arial"/>
        <family val="2"/>
      </rPr>
      <t>2:</t>
    </r>
    <r>
      <rPr>
        <sz val="10"/>
        <color indexed="8"/>
        <rFont val="新細明體"/>
        <family val="1"/>
        <charset val="136"/>
      </rPr>
      <t>连续</t>
    </r>
    <r>
      <rPr>
        <sz val="10"/>
        <color indexed="8"/>
        <rFont val="Arial"/>
        <family val="2"/>
      </rPr>
      <t>7</t>
    </r>
    <r>
      <rPr>
        <sz val="10"/>
        <color indexed="8"/>
        <rFont val="新細明體"/>
        <family val="1"/>
        <charset val="136"/>
      </rPr>
      <t>点出现在中心线的同一侧</t>
    </r>
    <r>
      <rPr>
        <sz val="10"/>
        <color indexed="8"/>
        <rFont val="Arial"/>
        <family val="2"/>
      </rPr>
      <t>.</t>
    </r>
    <phoneticPr fontId="9" type="noConversion"/>
  </si>
  <si>
    <t>原因</t>
    <phoneticPr fontId="4" type="noConversion"/>
  </si>
  <si>
    <t>措施</t>
    <phoneticPr fontId="4" type="noConversion"/>
  </si>
  <si>
    <t>责任人</t>
    <phoneticPr fontId="4" type="noConversion"/>
  </si>
  <si>
    <t>完成日期</t>
    <phoneticPr fontId="4" type="noConversion"/>
  </si>
  <si>
    <t>σ =</t>
    <phoneticPr fontId="9" type="noConversion"/>
  </si>
  <si>
    <r>
      <rPr>
        <sz val="10"/>
        <color indexed="8"/>
        <rFont val="新細明體"/>
        <family val="1"/>
        <charset val="136"/>
      </rPr>
      <t>准则</t>
    </r>
    <r>
      <rPr>
        <sz val="10"/>
        <color indexed="8"/>
        <rFont val="Arial"/>
        <family val="2"/>
      </rPr>
      <t>3:</t>
    </r>
    <r>
      <rPr>
        <sz val="10"/>
        <color indexed="8"/>
        <rFont val="新細明體"/>
        <family val="1"/>
        <charset val="136"/>
      </rPr>
      <t>连续</t>
    </r>
    <r>
      <rPr>
        <sz val="10"/>
        <color indexed="8"/>
        <rFont val="Arial"/>
        <family val="2"/>
      </rPr>
      <t>7</t>
    </r>
    <r>
      <rPr>
        <sz val="10"/>
        <color indexed="8"/>
        <rFont val="新細明體"/>
        <family val="1"/>
        <charset val="136"/>
      </rPr>
      <t>点递增或递减</t>
    </r>
    <r>
      <rPr>
        <sz val="10"/>
        <color indexed="8"/>
        <rFont val="Arial"/>
        <family val="2"/>
      </rPr>
      <t>.</t>
    </r>
    <phoneticPr fontId="9" type="noConversion"/>
  </si>
  <si>
    <r>
      <rPr>
        <sz val="10"/>
        <color indexed="8"/>
        <rFont val="新細明體"/>
        <family val="1"/>
        <charset val="136"/>
      </rPr>
      <t>准则</t>
    </r>
    <r>
      <rPr>
        <sz val="10"/>
        <color indexed="8"/>
        <rFont val="Arial"/>
        <family val="2"/>
      </rPr>
      <t>4:</t>
    </r>
    <r>
      <rPr>
        <sz val="10"/>
        <color indexed="8"/>
        <rFont val="新細明體"/>
        <family val="1"/>
        <charset val="136"/>
      </rPr>
      <t>连续</t>
    </r>
    <r>
      <rPr>
        <sz val="10"/>
        <color indexed="8"/>
        <rFont val="Arial"/>
        <family val="2"/>
      </rPr>
      <t>14</t>
    </r>
    <r>
      <rPr>
        <sz val="10"/>
        <color indexed="8"/>
        <rFont val="新細明體"/>
        <family val="1"/>
        <charset val="136"/>
      </rPr>
      <t>点中相邻点上下交替</t>
    </r>
    <r>
      <rPr>
        <sz val="10"/>
        <color indexed="8"/>
        <rFont val="Arial"/>
        <family val="2"/>
      </rPr>
      <t>.</t>
    </r>
    <phoneticPr fontId="9" type="noConversion"/>
  </si>
  <si>
    <t>Ca=</t>
    <phoneticPr fontId="9" type="noConversion"/>
  </si>
  <si>
    <r>
      <rPr>
        <sz val="10"/>
        <color indexed="8"/>
        <rFont val="新細明體"/>
        <family val="1"/>
        <charset val="136"/>
      </rPr>
      <t>准则</t>
    </r>
    <r>
      <rPr>
        <sz val="10"/>
        <color indexed="8"/>
        <rFont val="Arial"/>
        <family val="2"/>
      </rPr>
      <t>5:</t>
    </r>
    <r>
      <rPr>
        <sz val="10"/>
        <color indexed="8"/>
        <rFont val="新細明體"/>
        <family val="1"/>
        <charset val="136"/>
      </rPr>
      <t>连续</t>
    </r>
    <r>
      <rPr>
        <sz val="10"/>
        <color indexed="8"/>
        <rFont val="Arial"/>
        <family val="2"/>
      </rPr>
      <t>3</t>
    </r>
    <r>
      <rPr>
        <sz val="10"/>
        <color indexed="8"/>
        <rFont val="新細明體"/>
        <family val="1"/>
        <charset val="136"/>
      </rPr>
      <t>点中有</t>
    </r>
    <r>
      <rPr>
        <sz val="10"/>
        <color indexed="8"/>
        <rFont val="Arial"/>
        <family val="2"/>
      </rPr>
      <t>2</t>
    </r>
    <r>
      <rPr>
        <sz val="10"/>
        <color indexed="8"/>
        <rFont val="新細明體"/>
        <family val="1"/>
        <charset val="136"/>
      </rPr>
      <t>点落在中间的</t>
    </r>
    <r>
      <rPr>
        <sz val="10"/>
        <color indexed="8"/>
        <rFont val="Arial"/>
        <family val="2"/>
      </rPr>
      <t>2/3</t>
    </r>
    <r>
      <rPr>
        <sz val="10"/>
        <color indexed="8"/>
        <rFont val="新細明體"/>
        <family val="1"/>
        <charset val="136"/>
      </rPr>
      <t>区域外</t>
    </r>
    <r>
      <rPr>
        <sz val="10"/>
        <color indexed="8"/>
        <rFont val="Arial"/>
        <family val="2"/>
      </rPr>
      <t>.</t>
    </r>
    <phoneticPr fontId="9" type="noConversion"/>
  </si>
  <si>
    <r>
      <rPr>
        <sz val="10"/>
        <color indexed="8"/>
        <rFont val="新細明體"/>
        <family val="1"/>
        <charset val="136"/>
      </rPr>
      <t>准则</t>
    </r>
    <r>
      <rPr>
        <sz val="10"/>
        <color indexed="8"/>
        <rFont val="Arial"/>
        <family val="2"/>
      </rPr>
      <t>6:</t>
    </r>
    <r>
      <rPr>
        <sz val="10"/>
        <color indexed="8"/>
        <rFont val="新細明體"/>
        <family val="1"/>
        <charset val="136"/>
      </rPr>
      <t>连续</t>
    </r>
    <r>
      <rPr>
        <sz val="10"/>
        <color indexed="8"/>
        <rFont val="Arial"/>
        <family val="2"/>
      </rPr>
      <t>5</t>
    </r>
    <r>
      <rPr>
        <sz val="10"/>
        <color indexed="8"/>
        <rFont val="新細明體"/>
        <family val="1"/>
        <charset val="136"/>
      </rPr>
      <t>点中有</t>
    </r>
    <r>
      <rPr>
        <sz val="10"/>
        <color indexed="8"/>
        <rFont val="Arial"/>
        <family val="2"/>
      </rPr>
      <t>4</t>
    </r>
    <r>
      <rPr>
        <sz val="10"/>
        <color indexed="8"/>
        <rFont val="新細明體"/>
        <family val="1"/>
        <charset val="136"/>
      </rPr>
      <t>点落在中间</t>
    </r>
    <r>
      <rPr>
        <sz val="10"/>
        <color indexed="8"/>
        <rFont val="Arial"/>
        <family val="2"/>
      </rPr>
      <t>1/3</t>
    </r>
    <r>
      <rPr>
        <sz val="10"/>
        <color indexed="8"/>
        <rFont val="新細明體"/>
        <family val="1"/>
        <charset val="136"/>
      </rPr>
      <t>区域外</t>
    </r>
    <r>
      <rPr>
        <sz val="10"/>
        <color indexed="8"/>
        <rFont val="Arial"/>
        <family val="2"/>
      </rPr>
      <t>.</t>
    </r>
    <phoneticPr fontId="9" type="noConversion"/>
  </si>
  <si>
    <t>Cp=</t>
    <phoneticPr fontId="9" type="noConversion"/>
  </si>
  <si>
    <r>
      <rPr>
        <sz val="10"/>
        <color indexed="8"/>
        <rFont val="新細明體"/>
        <family val="1"/>
        <charset val="136"/>
      </rPr>
      <t>准则</t>
    </r>
    <r>
      <rPr>
        <sz val="10"/>
        <color indexed="8"/>
        <rFont val="Arial"/>
        <family val="2"/>
      </rPr>
      <t>7:</t>
    </r>
    <r>
      <rPr>
        <sz val="10"/>
        <color indexed="8"/>
        <rFont val="新細明體"/>
        <family val="1"/>
        <charset val="136"/>
      </rPr>
      <t>连续</t>
    </r>
    <r>
      <rPr>
        <sz val="10"/>
        <color indexed="8"/>
        <rFont val="Arial"/>
        <family val="2"/>
      </rPr>
      <t>15</t>
    </r>
    <r>
      <rPr>
        <sz val="10"/>
        <color indexed="8"/>
        <rFont val="新細明體"/>
        <family val="1"/>
        <charset val="136"/>
      </rPr>
      <t>点在</t>
    </r>
    <r>
      <rPr>
        <sz val="10"/>
        <color indexed="8"/>
        <rFont val="Arial"/>
        <family val="2"/>
      </rPr>
      <t>1/3</t>
    </r>
    <r>
      <rPr>
        <sz val="10"/>
        <color indexed="8"/>
        <rFont val="新細明體"/>
        <family val="1"/>
        <charset val="136"/>
      </rPr>
      <t>区域內中心线上下</t>
    </r>
    <r>
      <rPr>
        <sz val="10"/>
        <color indexed="8"/>
        <rFont val="Arial"/>
        <family val="2"/>
      </rPr>
      <t>.</t>
    </r>
    <phoneticPr fontId="9" type="noConversion"/>
  </si>
  <si>
    <r>
      <rPr>
        <sz val="10"/>
        <color indexed="8"/>
        <rFont val="新細明體"/>
        <family val="1"/>
        <charset val="136"/>
      </rPr>
      <t>准则</t>
    </r>
    <r>
      <rPr>
        <sz val="10"/>
        <color indexed="8"/>
        <rFont val="Arial"/>
        <family val="2"/>
      </rPr>
      <t>8:</t>
    </r>
    <r>
      <rPr>
        <sz val="10"/>
        <color indexed="8"/>
        <rFont val="新細明體"/>
        <family val="1"/>
        <charset val="136"/>
      </rPr>
      <t>连续</t>
    </r>
    <r>
      <rPr>
        <sz val="10"/>
        <color indexed="8"/>
        <rFont val="Arial"/>
        <family val="2"/>
      </rPr>
      <t>8</t>
    </r>
    <r>
      <rPr>
        <sz val="10"/>
        <color indexed="8"/>
        <rFont val="新細明體"/>
        <family val="1"/>
        <charset val="136"/>
      </rPr>
      <t>点在中心线两侧</t>
    </r>
    <r>
      <rPr>
        <sz val="10"/>
        <color indexed="8"/>
        <rFont val="Arial"/>
        <family val="2"/>
      </rPr>
      <t>,</t>
    </r>
    <r>
      <rPr>
        <sz val="10"/>
        <color indexed="8"/>
        <rFont val="新細明體"/>
        <family val="1"/>
        <charset val="136"/>
      </rPr>
      <t>但无一点在</t>
    </r>
    <r>
      <rPr>
        <sz val="10"/>
        <color indexed="8"/>
        <rFont val="Arial"/>
        <family val="2"/>
      </rPr>
      <t>1/3</t>
    </r>
    <r>
      <rPr>
        <sz val="10"/>
        <color indexed="8"/>
        <rFont val="新細明體"/>
        <family val="1"/>
        <charset val="136"/>
      </rPr>
      <t>区域內</t>
    </r>
    <r>
      <rPr>
        <sz val="10"/>
        <color indexed="8"/>
        <rFont val="Arial"/>
        <family val="2"/>
      </rPr>
      <t>.</t>
    </r>
    <phoneticPr fontId="9" type="noConversion"/>
  </si>
  <si>
    <t>Cpk=</t>
    <phoneticPr fontId="9" type="noConversion"/>
  </si>
  <si>
    <r>
      <t>UCL</t>
    </r>
    <r>
      <rPr>
        <b/>
        <vertAlign val="subscript"/>
        <sz val="9"/>
        <color indexed="8"/>
        <rFont val="Arial"/>
        <family val="2"/>
      </rPr>
      <t>XBar</t>
    </r>
  </si>
  <si>
    <t>2*Sigma</t>
    <phoneticPr fontId="9" type="noConversion"/>
  </si>
  <si>
    <t>1*Sigma</t>
    <phoneticPr fontId="9" type="noConversion"/>
  </si>
  <si>
    <t>X-Bar</t>
    <phoneticPr fontId="9" type="noConversion"/>
  </si>
  <si>
    <t>-1*Sigma</t>
    <phoneticPr fontId="9" type="noConversion"/>
  </si>
  <si>
    <t>-2*Sigma</t>
    <phoneticPr fontId="9" type="noConversion"/>
  </si>
  <si>
    <r>
      <t>LCL</t>
    </r>
    <r>
      <rPr>
        <b/>
        <vertAlign val="subscript"/>
        <sz val="9"/>
        <color indexed="8"/>
        <rFont val="Arial"/>
        <family val="2"/>
      </rPr>
      <t>XBar</t>
    </r>
    <phoneticPr fontId="9" type="noConversion"/>
  </si>
  <si>
    <r>
      <t>UCL</t>
    </r>
    <r>
      <rPr>
        <b/>
        <vertAlign val="subscript"/>
        <sz val="9"/>
        <color indexed="8"/>
        <rFont val="Arial"/>
        <family val="2"/>
      </rPr>
      <t>R</t>
    </r>
    <phoneticPr fontId="9" type="noConversion"/>
  </si>
  <si>
    <t>2*Sigma</t>
    <phoneticPr fontId="9" type="noConversion"/>
  </si>
  <si>
    <t>1*Sigma</t>
    <phoneticPr fontId="9" type="noConversion"/>
  </si>
  <si>
    <t>R-Bar</t>
    <phoneticPr fontId="9" type="noConversion"/>
  </si>
  <si>
    <t>-1*Sigma</t>
    <phoneticPr fontId="9" type="noConversion"/>
  </si>
  <si>
    <t>-2*Sigma</t>
    <phoneticPr fontId="9" type="noConversion"/>
  </si>
  <si>
    <r>
      <t>LCL</t>
    </r>
    <r>
      <rPr>
        <b/>
        <vertAlign val="subscript"/>
        <sz val="9"/>
        <color indexed="8"/>
        <rFont val="Arial"/>
        <family val="2"/>
      </rPr>
      <t>R</t>
    </r>
  </si>
  <si>
    <r>
      <t>A</t>
    </r>
    <r>
      <rPr>
        <b/>
        <vertAlign val="subscript"/>
        <sz val="9"/>
        <color indexed="8"/>
        <rFont val="Arial"/>
        <family val="2"/>
      </rPr>
      <t>2</t>
    </r>
  </si>
  <si>
    <r>
      <t>D</t>
    </r>
    <r>
      <rPr>
        <b/>
        <vertAlign val="subscript"/>
        <sz val="9"/>
        <color indexed="8"/>
        <rFont val="Arial"/>
        <family val="2"/>
      </rPr>
      <t>4</t>
    </r>
  </si>
  <si>
    <r>
      <t>D</t>
    </r>
    <r>
      <rPr>
        <b/>
        <vertAlign val="subscript"/>
        <sz val="9"/>
        <color indexed="8"/>
        <rFont val="Arial"/>
        <family val="2"/>
      </rPr>
      <t>3</t>
    </r>
  </si>
  <si>
    <r>
      <t>d</t>
    </r>
    <r>
      <rPr>
        <vertAlign val="subscript"/>
        <sz val="10"/>
        <color indexed="8"/>
        <rFont val="Arial"/>
        <family val="2"/>
      </rPr>
      <t>2</t>
    </r>
    <phoneticPr fontId="9" type="noConversion"/>
  </si>
  <si>
    <t xml:space="preserve">Change the ROUNDING formulas to adjust scales </t>
  </si>
  <si>
    <t>Max Xbar</t>
  </si>
  <si>
    <t>Round Up</t>
  </si>
  <si>
    <t>Min XBar</t>
  </si>
  <si>
    <t>Round Down</t>
  </si>
  <si>
    <t>Max R</t>
  </si>
  <si>
    <t>Min R</t>
  </si>
  <si>
    <t>Round to Zero</t>
  </si>
  <si>
    <r>
      <rPr>
        <sz val="11"/>
        <color indexed="8"/>
        <rFont val="新細明體"/>
        <family val="1"/>
        <charset val="136"/>
      </rPr>
      <t>判</t>
    </r>
    <r>
      <rPr>
        <sz val="11"/>
        <color indexed="8"/>
        <rFont val="宋体"/>
        <family val="3"/>
        <charset val="134"/>
      </rPr>
      <t>断准则</t>
    </r>
    <phoneticPr fontId="9" type="noConversion"/>
  </si>
  <si>
    <r>
      <t>异常</t>
    </r>
    <r>
      <rPr>
        <sz val="11"/>
        <color indexed="8"/>
        <rFont val="宋体"/>
        <family val="3"/>
        <charset val="134"/>
      </rPr>
      <t>点</t>
    </r>
    <r>
      <rPr>
        <sz val="11"/>
        <color indexed="8"/>
        <rFont val="新細明體"/>
        <family val="1"/>
        <charset val="136"/>
      </rPr>
      <t>原因及其</t>
    </r>
    <r>
      <rPr>
        <sz val="11"/>
        <color indexed="8"/>
        <rFont val="宋体"/>
        <family val="3"/>
        <charset val="134"/>
      </rPr>
      <t>对</t>
    </r>
    <r>
      <rPr>
        <sz val="11"/>
        <color indexed="8"/>
        <rFont val="新細明體"/>
        <family val="1"/>
        <charset val="136"/>
      </rPr>
      <t>策:</t>
    </r>
    <phoneticPr fontId="9" type="noConversion"/>
  </si>
  <si>
    <t>/</t>
    <phoneticPr fontId="3" type="noConversion"/>
  </si>
  <si>
    <r>
      <t>Xbar-R</t>
    </r>
    <r>
      <rPr>
        <b/>
        <sz val="20"/>
        <color indexed="8"/>
        <rFont val="細明體"/>
        <family val="3"/>
        <charset val="136"/>
      </rPr>
      <t>控制</t>
    </r>
    <r>
      <rPr>
        <b/>
        <sz val="20"/>
        <color indexed="8"/>
        <rFont val="宋体"/>
        <family val="3"/>
        <charset val="134"/>
      </rPr>
      <t>图</t>
    </r>
    <phoneticPr fontId="9" type="noConversion"/>
  </si>
  <si>
    <t>12-12-219</t>
  </si>
  <si>
    <t>12-12-220</t>
  </si>
  <si>
    <t>12-12-222</t>
  </si>
  <si>
    <t>12-12-223</t>
  </si>
  <si>
    <t>12-12-225</t>
  </si>
  <si>
    <t>12-12-224</t>
  </si>
  <si>
    <t>12290</t>
  </si>
  <si>
    <t>12-12-226</t>
  </si>
  <si>
    <t>12-12-227</t>
  </si>
  <si>
    <t>13-1-1</t>
  </si>
  <si>
    <t>12-12-228</t>
  </si>
  <si>
    <t>13-1-2</t>
  </si>
  <si>
    <t>13-1-3</t>
  </si>
  <si>
    <t>13-1-4</t>
  </si>
  <si>
    <t>13-1-5</t>
  </si>
  <si>
    <t>13-1-6</t>
    <phoneticPr fontId="23" type="noConversion"/>
  </si>
  <si>
    <t>13-1-7</t>
  </si>
  <si>
    <t>13-1-8</t>
  </si>
  <si>
    <t>13-1-9</t>
    <phoneticPr fontId="23" type="noConversion"/>
  </si>
  <si>
    <t>-13-1-10</t>
    <phoneticPr fontId="23" type="noConversion"/>
  </si>
  <si>
    <t>13-1-11</t>
    <phoneticPr fontId="23" type="noConversion"/>
  </si>
  <si>
    <t>13-1-12</t>
    <phoneticPr fontId="23" type="noConversion"/>
  </si>
  <si>
    <t>13-1-13</t>
    <phoneticPr fontId="23" type="noConversion"/>
  </si>
  <si>
    <t>13-1-15</t>
  </si>
  <si>
    <t>13-1-16</t>
  </si>
  <si>
    <t>13-1-17</t>
  </si>
  <si>
    <t>13-1-18</t>
  </si>
  <si>
    <t>13-1-19</t>
  </si>
  <si>
    <r>
      <t>Xbar-R</t>
    </r>
    <r>
      <rPr>
        <b/>
        <sz val="20"/>
        <color indexed="8"/>
        <rFont val="宋体"/>
        <family val="3"/>
        <charset val="134"/>
      </rPr>
      <t>解析图</t>
    </r>
    <phoneticPr fontId="9" type="noConversion"/>
  </si>
  <si>
    <t>1:27</t>
  </si>
  <si>
    <t>顾修芝</t>
  </si>
  <si>
    <t>80001220130313090</t>
  </si>
  <si>
    <t>王其悦</t>
  </si>
  <si>
    <t>12302</t>
  </si>
  <si>
    <t>徐桂香</t>
  </si>
  <si>
    <t>XX</t>
    <phoneticPr fontId="4" type="noConversion"/>
  </si>
  <si>
    <t>XX</t>
    <phoneticPr fontId="3" type="noConversion"/>
  </si>
  <si>
    <t>客户：</t>
    <phoneticPr fontId="3" type="noConversion"/>
  </si>
  <si>
    <r>
      <t>样本数</t>
    </r>
    <r>
      <rPr>
        <sz val="16"/>
        <color indexed="8"/>
        <rFont val="Arial"/>
        <family val="2"/>
      </rPr>
      <t xml:space="preserve"> = </t>
    </r>
    <phoneticPr fontId="9" type="noConversion"/>
  </si>
  <si>
    <t>XXXX有限公司</t>
    <phoneticPr fontId="4" type="noConversion"/>
  </si>
  <si>
    <t>XXXXX有限公司</t>
    <phoneticPr fontId="4" type="noConversion"/>
  </si>
  <si>
    <t>2、这一块需要做一个基础档案，零件信息及数据为固定的，录入一次后，调用使用</t>
    <phoneticPr fontId="3" type="noConversion"/>
  </si>
  <si>
    <t>3、打印最终报表为控制图1；</t>
    <phoneticPr fontId="3" type="noConversion"/>
  </si>
  <si>
    <t>4、测定人员为基础档案选择使用；确认为人为录入数据；</t>
    <phoneticPr fontId="3" type="noConversion"/>
  </si>
  <si>
    <t>5、</t>
    <phoneticPr fontId="3" type="noConversion"/>
  </si>
  <si>
    <t>1、数据采集图的x1-x5为每天录入数据，与控制图1的x1-x5一致，只需要录入一次即可。</t>
    <phoneticPr fontId="3" type="noConversion"/>
  </si>
  <si>
    <t>这一块，做为可录入即可；</t>
    <phoneticPr fontId="3" type="noConversion"/>
  </si>
  <si>
    <t>条件为零件号+批次+最近默认31天的数据；</t>
    <phoneticPr fontId="3" type="noConversion"/>
  </si>
  <si>
    <t>6、x1的列数据为31天；无数据时，默认为空值；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</si>
</sst>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.00_);[Red]\(0.00\)"/>
    <numFmt numFmtId="178" formatCode="0.0_);[Red]\(0.0\)"/>
  </numFmts>
  <fonts count="40">
    <font>
      <sz val="11"/>
      <color theme="1"/>
      <name val="宋体"/>
      <family val="2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  <font>
      <b/>
      <sz val="20"/>
      <color indexed="8"/>
      <name val="Arial"/>
      <family val="2"/>
    </font>
    <font>
      <b/>
      <sz val="20"/>
      <color indexed="8"/>
      <name val="細明體"/>
      <family val="3"/>
      <charset val="136"/>
    </font>
    <font>
      <b/>
      <sz val="20"/>
      <color indexed="8"/>
      <name val="宋体"/>
      <family val="3"/>
      <charset val="134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標楷體"/>
      <family val="2"/>
      <charset val="136"/>
    </font>
    <font>
      <sz val="11"/>
      <color indexed="8"/>
      <name val="Times New Roman"/>
      <family val="1"/>
    </font>
    <font>
      <vertAlign val="subscript"/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9"/>
      <color indexed="8"/>
      <name val="Arial"/>
      <family val="2"/>
    </font>
    <font>
      <b/>
      <vertAlign val="subscript"/>
      <sz val="10"/>
      <color indexed="8"/>
      <name val="Arial"/>
      <family val="2"/>
    </font>
    <font>
      <sz val="12"/>
      <color indexed="12"/>
      <name val="Times New Roman"/>
      <family val="1"/>
    </font>
    <font>
      <sz val="10"/>
      <color indexed="12"/>
      <name val="Arial"/>
      <family val="2"/>
    </font>
    <font>
      <sz val="9"/>
      <name val="細明體"/>
      <family val="3"/>
      <charset val="136"/>
    </font>
    <font>
      <b/>
      <sz val="10"/>
      <name val="Arial"/>
      <family val="2"/>
    </font>
    <font>
      <sz val="10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vertAlign val="subscript"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細明體"/>
      <family val="3"/>
      <charset val="136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12"/>
      <name val="Times New Roman"/>
      <family val="1"/>
    </font>
    <font>
      <sz val="10"/>
      <name val="Times New Roman"/>
      <family val="1"/>
    </font>
    <font>
      <sz val="6"/>
      <name val="Times New Roman"/>
      <family val="1"/>
    </font>
    <font>
      <b/>
      <sz val="12"/>
      <name val="宋体"/>
      <family val="3"/>
      <charset val="134"/>
    </font>
    <font>
      <sz val="16"/>
      <color indexed="8"/>
      <name val="宋体"/>
      <family val="3"/>
      <charset val="134"/>
    </font>
    <font>
      <sz val="16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dashed">
        <color theme="0" tint="-0.499984740745262"/>
      </right>
      <top style="medium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medium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dashed">
        <color theme="0" tint="-0.499984740745262"/>
      </bottom>
      <diagonal/>
    </border>
    <border>
      <left style="medium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medium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medium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medium">
        <color theme="0" tint="-0.499984740745262"/>
      </bottom>
      <diagonal/>
    </border>
    <border>
      <left style="dashed">
        <color theme="0" tint="-0.499984740745262"/>
      </left>
      <right style="medium">
        <color theme="0" tint="-0.499984740745262"/>
      </right>
      <top style="dashed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6">
    <xf numFmtId="0" fontId="0" fillId="0" borderId="0" xfId="0"/>
    <xf numFmtId="0" fontId="2" fillId="0" borderId="0" xfId="1" applyFont="1" applyAlignment="1">
      <alignment horizontal="left" vertical="center"/>
    </xf>
    <xf numFmtId="0" fontId="5" fillId="2" borderId="0" xfId="1" applyFont="1" applyFill="1" applyAlignment="1">
      <alignment horizontal="center"/>
    </xf>
    <xf numFmtId="0" fontId="5" fillId="2" borderId="0" xfId="1" applyFont="1" applyFill="1"/>
    <xf numFmtId="0" fontId="6" fillId="2" borderId="0" xfId="1" applyFont="1" applyFill="1" applyAlignment="1">
      <alignment horizontal="left" vertical="center"/>
    </xf>
    <xf numFmtId="0" fontId="5" fillId="2" borderId="0" xfId="1" applyFont="1" applyFill="1" applyBorder="1"/>
    <xf numFmtId="0" fontId="5" fillId="2" borderId="1" xfId="1" applyFont="1" applyFill="1" applyBorder="1"/>
    <xf numFmtId="0" fontId="10" fillId="2" borderId="1" xfId="1" applyFont="1" applyFill="1" applyBorder="1"/>
    <xf numFmtId="0" fontId="11" fillId="2" borderId="2" xfId="1" applyFont="1" applyFill="1" applyBorder="1" applyAlignment="1">
      <alignment horizontal="right"/>
    </xf>
    <xf numFmtId="0" fontId="5" fillId="2" borderId="3" xfId="1" applyFont="1" applyFill="1" applyBorder="1" applyAlignment="1" applyProtection="1">
      <alignment horizontal="center"/>
      <protection locked="0"/>
    </xf>
    <xf numFmtId="0" fontId="5" fillId="2" borderId="0" xfId="1" applyFont="1" applyFill="1" applyBorder="1" applyAlignment="1" applyProtection="1">
      <alignment horizontal="center"/>
      <protection locked="0"/>
    </xf>
    <xf numFmtId="0" fontId="1" fillId="2" borderId="0" xfId="1" applyFont="1" applyFill="1"/>
    <xf numFmtId="0" fontId="1" fillId="3" borderId="0" xfId="1" applyFill="1"/>
    <xf numFmtId="0" fontId="1" fillId="0" borderId="0" xfId="1"/>
    <xf numFmtId="0" fontId="14" fillId="2" borderId="4" xfId="1" applyFont="1" applyFill="1" applyBorder="1" applyAlignment="1">
      <alignment horizontal="center"/>
    </xf>
    <xf numFmtId="0" fontId="10" fillId="2" borderId="12" xfId="1" applyFont="1" applyFill="1" applyBorder="1" applyAlignment="1">
      <alignment horizontal="center"/>
    </xf>
    <xf numFmtId="176" fontId="5" fillId="0" borderId="13" xfId="1" applyNumberFormat="1" applyFont="1" applyFill="1" applyBorder="1" applyAlignment="1">
      <alignment horizontal="center"/>
    </xf>
    <xf numFmtId="176" fontId="5" fillId="0" borderId="14" xfId="1" applyNumberFormat="1" applyFont="1" applyFill="1" applyBorder="1" applyAlignment="1">
      <alignment horizontal="center"/>
    </xf>
    <xf numFmtId="0" fontId="17" fillId="2" borderId="15" xfId="1" applyFont="1" applyFill="1" applyBorder="1" applyAlignment="1">
      <alignment horizontal="center"/>
    </xf>
    <xf numFmtId="0" fontId="10" fillId="2" borderId="15" xfId="1" applyFont="1" applyFill="1" applyBorder="1" applyAlignment="1">
      <alignment horizontal="center" vertical="center"/>
    </xf>
    <xf numFmtId="0" fontId="18" fillId="2" borderId="16" xfId="1" applyFont="1" applyFill="1" applyBorder="1" applyAlignment="1">
      <alignment horizontal="center" vertical="center"/>
    </xf>
    <xf numFmtId="0" fontId="1" fillId="2" borderId="17" xfId="1" applyFont="1" applyFill="1" applyBorder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177" fontId="20" fillId="0" borderId="16" xfId="1" applyNumberFormat="1" applyFont="1" applyBorder="1" applyAlignment="1" applyProtection="1">
      <alignment horizontal="center" vertical="center"/>
      <protection locked="0"/>
    </xf>
    <xf numFmtId="177" fontId="20" fillId="0" borderId="16" xfId="1" applyNumberFormat="1" applyFont="1" applyBorder="1" applyAlignment="1">
      <alignment horizontal="center" vertical="center"/>
    </xf>
    <xf numFmtId="178" fontId="20" fillId="0" borderId="16" xfId="1" applyNumberFormat="1" applyFont="1" applyBorder="1" applyAlignment="1" applyProtection="1">
      <alignment horizontal="center" vertical="center"/>
      <protection locked="0"/>
    </xf>
    <xf numFmtId="178" fontId="21" fillId="0" borderId="17" xfId="1" applyNumberFormat="1" applyFont="1" applyBorder="1" applyAlignment="1">
      <alignment horizontal="center" vertical="center"/>
    </xf>
    <xf numFmtId="2" fontId="5" fillId="2" borderId="16" xfId="1" applyNumberFormat="1" applyFont="1" applyFill="1" applyBorder="1" applyAlignment="1">
      <alignment horizontal="center" vertical="center"/>
    </xf>
    <xf numFmtId="2" fontId="5" fillId="2" borderId="17" xfId="1" applyNumberFormat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/>
    </xf>
    <xf numFmtId="0" fontId="5" fillId="2" borderId="17" xfId="1" applyFont="1" applyFill="1" applyBorder="1" applyAlignment="1">
      <alignment horizontal="center"/>
    </xf>
    <xf numFmtId="0" fontId="11" fillId="2" borderId="18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/>
    </xf>
    <xf numFmtId="0" fontId="5" fillId="2" borderId="20" xfId="1" applyFont="1" applyFill="1" applyBorder="1" applyAlignment="1">
      <alignment horizontal="center"/>
    </xf>
    <xf numFmtId="2" fontId="23" fillId="2" borderId="0" xfId="1" applyNumberFormat="1" applyFont="1" applyFill="1" applyBorder="1" applyAlignment="1">
      <alignment horizontal="center"/>
    </xf>
    <xf numFmtId="0" fontId="23" fillId="2" borderId="0" xfId="1" applyFont="1" applyFill="1" applyBorder="1" applyAlignment="1">
      <alignment horizontal="center"/>
    </xf>
    <xf numFmtId="0" fontId="1" fillId="2" borderId="0" xfId="1" applyFont="1" applyFill="1" applyBorder="1"/>
    <xf numFmtId="0" fontId="24" fillId="3" borderId="0" xfId="1" applyFont="1" applyFill="1"/>
    <xf numFmtId="0" fontId="1" fillId="2" borderId="0" xfId="1" applyFill="1" applyBorder="1"/>
    <xf numFmtId="0" fontId="5" fillId="2" borderId="22" xfId="1" applyFont="1" applyFill="1" applyBorder="1" applyAlignment="1">
      <alignment horizontal="left" vertical="center"/>
    </xf>
    <xf numFmtId="0" fontId="16" fillId="2" borderId="23" xfId="1" applyFont="1" applyFill="1" applyBorder="1" applyAlignment="1">
      <alignment horizontal="left" vertical="center"/>
    </xf>
    <xf numFmtId="0" fontId="16" fillId="2" borderId="24" xfId="1" applyFont="1" applyFill="1" applyBorder="1" applyAlignment="1">
      <alignment horizontal="left" vertical="center"/>
    </xf>
    <xf numFmtId="0" fontId="26" fillId="2" borderId="7" xfId="1" applyFont="1" applyFill="1" applyBorder="1"/>
    <xf numFmtId="0" fontId="26" fillId="2" borderId="25" xfId="1" applyFont="1" applyFill="1" applyBorder="1" applyAlignment="1">
      <alignment horizontal="left"/>
    </xf>
    <xf numFmtId="0" fontId="26" fillId="2" borderId="23" xfId="1" applyFont="1" applyFill="1" applyBorder="1" applyAlignment="1">
      <alignment horizontal="left"/>
    </xf>
    <xf numFmtId="0" fontId="24" fillId="2" borderId="24" xfId="1" applyFont="1" applyFill="1" applyBorder="1"/>
    <xf numFmtId="0" fontId="24" fillId="0" borderId="0" xfId="1" applyFont="1"/>
    <xf numFmtId="0" fontId="5" fillId="2" borderId="27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26" fillId="2" borderId="4" xfId="1" applyFont="1" applyFill="1" applyBorder="1"/>
    <xf numFmtId="0" fontId="26" fillId="2" borderId="28" xfId="1" applyFont="1" applyFill="1" applyBorder="1"/>
    <xf numFmtId="0" fontId="26" fillId="2" borderId="0" xfId="1" applyFont="1" applyFill="1" applyBorder="1" applyAlignment="1">
      <alignment horizontal="center"/>
    </xf>
    <xf numFmtId="0" fontId="24" fillId="2" borderId="29" xfId="1" applyFont="1" applyFill="1" applyBorder="1"/>
    <xf numFmtId="0" fontId="26" fillId="2" borderId="4" xfId="1" applyFont="1" applyFill="1" applyBorder="1" applyAlignment="1">
      <alignment horizontal="center"/>
    </xf>
    <xf numFmtId="0" fontId="26" fillId="2" borderId="28" xfId="1" applyFont="1" applyFill="1" applyBorder="1" applyAlignment="1">
      <alignment horizontal="center"/>
    </xf>
    <xf numFmtId="0" fontId="27" fillId="2" borderId="0" xfId="1" applyFont="1" applyFill="1" applyBorder="1" applyAlignment="1">
      <alignment horizontal="center"/>
    </xf>
    <xf numFmtId="0" fontId="26" fillId="2" borderId="33" xfId="1" applyFont="1" applyFill="1" applyBorder="1"/>
    <xf numFmtId="0" fontId="26" fillId="2" borderId="32" xfId="1" applyFont="1" applyFill="1" applyBorder="1" applyAlignment="1">
      <alignment horizontal="center"/>
    </xf>
    <xf numFmtId="0" fontId="24" fillId="2" borderId="34" xfId="1" applyFont="1" applyFill="1" applyBorder="1"/>
    <xf numFmtId="0" fontId="28" fillId="2" borderId="0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6" fillId="2" borderId="32" xfId="1" applyFont="1" applyFill="1" applyBorder="1"/>
    <xf numFmtId="0" fontId="26" fillId="2" borderId="34" xfId="1" applyFont="1" applyFill="1" applyBorder="1" applyAlignment="1">
      <alignment horizontal="center"/>
    </xf>
    <xf numFmtId="0" fontId="24" fillId="2" borderId="0" xfId="1" applyFont="1" applyFill="1"/>
    <xf numFmtId="0" fontId="1" fillId="2" borderId="0" xfId="1" applyFill="1"/>
    <xf numFmtId="0" fontId="18" fillId="2" borderId="35" xfId="1" applyFont="1" applyFill="1" applyBorder="1" applyAlignment="1">
      <alignment horizontal="center"/>
    </xf>
    <xf numFmtId="2" fontId="30" fillId="2" borderId="35" xfId="1" applyNumberFormat="1" applyFont="1" applyFill="1" applyBorder="1" applyAlignment="1">
      <alignment horizontal="center"/>
    </xf>
    <xf numFmtId="0" fontId="18" fillId="2" borderId="36" xfId="1" applyFont="1" applyFill="1" applyBorder="1" applyAlignment="1">
      <alignment horizontal="center"/>
    </xf>
    <xf numFmtId="2" fontId="30" fillId="2" borderId="36" xfId="1" applyNumberFormat="1" applyFont="1" applyFill="1" applyBorder="1" applyAlignment="1">
      <alignment horizontal="center"/>
    </xf>
    <xf numFmtId="0" fontId="18" fillId="2" borderId="36" xfId="1" quotePrefix="1" applyFont="1" applyFill="1" applyBorder="1" applyAlignment="1">
      <alignment horizontal="center"/>
    </xf>
    <xf numFmtId="0" fontId="5" fillId="2" borderId="5" xfId="1" applyFont="1" applyFill="1" applyBorder="1" applyAlignment="1"/>
    <xf numFmtId="0" fontId="1" fillId="2" borderId="39" xfId="1" applyFont="1" applyFill="1" applyBorder="1"/>
    <xf numFmtId="0" fontId="18" fillId="2" borderId="35" xfId="1" quotePrefix="1" applyFont="1" applyFill="1" applyBorder="1" applyAlignment="1">
      <alignment horizontal="center"/>
    </xf>
    <xf numFmtId="0" fontId="5" fillId="2" borderId="2" xfId="1" applyFont="1" applyFill="1" applyBorder="1"/>
    <xf numFmtId="0" fontId="5" fillId="2" borderId="40" xfId="1" applyFont="1" applyFill="1" applyBorder="1" applyAlignment="1">
      <alignment horizontal="center"/>
    </xf>
    <xf numFmtId="0" fontId="5" fillId="2" borderId="5" xfId="1" applyFont="1" applyFill="1" applyBorder="1"/>
    <xf numFmtId="0" fontId="1" fillId="2" borderId="39" xfId="1" applyFill="1" applyBorder="1"/>
    <xf numFmtId="0" fontId="5" fillId="2" borderId="27" xfId="1" applyFont="1" applyFill="1" applyBorder="1"/>
    <xf numFmtId="0" fontId="18" fillId="2" borderId="41" xfId="1" applyFont="1" applyFill="1" applyBorder="1" applyAlignment="1">
      <alignment horizontal="center"/>
    </xf>
    <xf numFmtId="0" fontId="18" fillId="2" borderId="42" xfId="1" applyFont="1" applyFill="1" applyBorder="1" applyAlignment="1">
      <alignment horizontal="center"/>
    </xf>
    <xf numFmtId="0" fontId="18" fillId="2" borderId="43" xfId="1" applyFont="1" applyFill="1" applyBorder="1" applyAlignment="1">
      <alignment horizontal="center"/>
    </xf>
    <xf numFmtId="0" fontId="5" fillId="2" borderId="44" xfId="1" applyFont="1" applyFill="1" applyBorder="1" applyAlignment="1">
      <alignment horizontal="center" vertical="center"/>
    </xf>
    <xf numFmtId="0" fontId="32" fillId="2" borderId="0" xfId="1" applyFont="1" applyFill="1" applyBorder="1" applyAlignment="1">
      <alignment horizontal="right"/>
    </xf>
    <xf numFmtId="2" fontId="33" fillId="2" borderId="35" xfId="1" applyNumberFormat="1" applyFont="1" applyFill="1" applyBorder="1" applyAlignment="1">
      <alignment horizontal="center"/>
    </xf>
    <xf numFmtId="0" fontId="33" fillId="2" borderId="45" xfId="1" applyFont="1" applyFill="1" applyBorder="1"/>
    <xf numFmtId="0" fontId="33" fillId="2" borderId="46" xfId="1" applyFont="1" applyFill="1" applyBorder="1"/>
    <xf numFmtId="0" fontId="18" fillId="2" borderId="0" xfId="1" applyFont="1" applyFill="1" applyBorder="1"/>
    <xf numFmtId="0" fontId="1" fillId="2" borderId="38" xfId="1" applyFill="1" applyBorder="1"/>
    <xf numFmtId="0" fontId="18" fillId="2" borderId="47" xfId="1" applyFont="1" applyFill="1" applyBorder="1" applyAlignment="1">
      <alignment horizontal="center"/>
    </xf>
    <xf numFmtId="0" fontId="30" fillId="2" borderId="35" xfId="1" applyFont="1" applyFill="1" applyBorder="1" applyAlignment="1">
      <alignment horizontal="center"/>
    </xf>
    <xf numFmtId="0" fontId="30" fillId="2" borderId="48" xfId="1" applyFont="1" applyFill="1" applyBorder="1" applyAlignment="1">
      <alignment horizontal="center"/>
    </xf>
    <xf numFmtId="0" fontId="5" fillId="2" borderId="49" xfId="1" applyFont="1" applyFill="1" applyBorder="1" applyAlignment="1">
      <alignment horizontal="center" vertical="center"/>
    </xf>
    <xf numFmtId="0" fontId="32" fillId="2" borderId="0" xfId="1" applyFont="1" applyFill="1" applyBorder="1"/>
    <xf numFmtId="0" fontId="33" fillId="2" borderId="35" xfId="1" applyFont="1" applyFill="1" applyBorder="1" applyAlignment="1">
      <alignment horizontal="center"/>
    </xf>
    <xf numFmtId="0" fontId="18" fillId="2" borderId="50" xfId="1" applyFont="1" applyFill="1" applyBorder="1" applyAlignment="1">
      <alignment horizontal="center"/>
    </xf>
    <xf numFmtId="0" fontId="30" fillId="2" borderId="51" xfId="1" applyFont="1" applyFill="1" applyBorder="1" applyAlignment="1">
      <alignment horizontal="center"/>
    </xf>
    <xf numFmtId="0" fontId="30" fillId="2" borderId="52" xfId="1" applyFont="1" applyFill="1" applyBorder="1" applyAlignment="1">
      <alignment horizontal="center"/>
    </xf>
    <xf numFmtId="0" fontId="5" fillId="2" borderId="53" xfId="1" applyFont="1" applyFill="1" applyBorder="1" applyAlignment="1">
      <alignment horizontal="center" vertical="center"/>
    </xf>
    <xf numFmtId="0" fontId="30" fillId="2" borderId="1" xfId="1" applyFont="1" applyFill="1" applyBorder="1" applyAlignment="1">
      <alignment horizontal="center"/>
    </xf>
    <xf numFmtId="0" fontId="30" fillId="2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 vertical="center"/>
    </xf>
    <xf numFmtId="0" fontId="5" fillId="2" borderId="54" xfId="1" applyFont="1" applyFill="1" applyBorder="1"/>
    <xf numFmtId="0" fontId="5" fillId="2" borderId="10" xfId="1" applyFont="1" applyFill="1" applyBorder="1" applyAlignment="1">
      <alignment horizontal="center"/>
    </xf>
    <xf numFmtId="0" fontId="5" fillId="2" borderId="10" xfId="1" applyFont="1" applyFill="1" applyBorder="1"/>
    <xf numFmtId="0" fontId="1" fillId="2" borderId="10" xfId="1" applyFill="1" applyBorder="1"/>
    <xf numFmtId="0" fontId="1" fillId="0" borderId="10" xfId="1" applyBorder="1"/>
    <xf numFmtId="0" fontId="1" fillId="0" borderId="55" xfId="1" applyBorder="1"/>
    <xf numFmtId="0" fontId="1" fillId="0" borderId="0" xfId="1" applyAlignment="1">
      <alignment horizontal="center"/>
    </xf>
    <xf numFmtId="0" fontId="26" fillId="2" borderId="0" xfId="1" applyFont="1" applyFill="1" applyBorder="1" applyAlignment="1">
      <alignment horizontal="center"/>
    </xf>
    <xf numFmtId="0" fontId="26" fillId="2" borderId="4" xfId="1" applyFont="1" applyFill="1" applyBorder="1" applyAlignment="1">
      <alignment horizontal="center"/>
    </xf>
    <xf numFmtId="0" fontId="27" fillId="2" borderId="0" xfId="1" applyFont="1" applyFill="1" applyBorder="1" applyAlignment="1">
      <alignment horizontal="center"/>
    </xf>
    <xf numFmtId="0" fontId="26" fillId="2" borderId="32" xfId="1" applyFont="1" applyFill="1" applyBorder="1" applyAlignment="1">
      <alignment horizontal="center"/>
    </xf>
    <xf numFmtId="177" fontId="34" fillId="0" borderId="16" xfId="1" applyNumberFormat="1" applyFont="1" applyBorder="1" applyAlignment="1" applyProtection="1">
      <alignment horizontal="center" vertical="center"/>
      <protection locked="0"/>
    </xf>
    <xf numFmtId="177" fontId="34" fillId="0" borderId="16" xfId="1" applyNumberFormat="1" applyFont="1" applyBorder="1" applyAlignment="1">
      <alignment horizontal="center" vertical="center"/>
    </xf>
    <xf numFmtId="178" fontId="34" fillId="0" borderId="16" xfId="1" applyNumberFormat="1" applyFont="1" applyBorder="1" applyAlignment="1" applyProtection="1">
      <alignment horizontal="center" vertical="center"/>
      <protection locked="0"/>
    </xf>
    <xf numFmtId="176" fontId="5" fillId="4" borderId="13" xfId="1" applyNumberFormat="1" applyFont="1" applyFill="1" applyBorder="1" applyAlignment="1">
      <alignment horizontal="center"/>
    </xf>
    <xf numFmtId="176" fontId="5" fillId="4" borderId="14" xfId="1" applyNumberFormat="1" applyFont="1" applyFill="1" applyBorder="1" applyAlignment="1">
      <alignment horizontal="center"/>
    </xf>
    <xf numFmtId="0" fontId="5" fillId="4" borderId="16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19" xfId="1" applyFont="1" applyFill="1" applyBorder="1" applyAlignment="1">
      <alignment horizontal="center"/>
    </xf>
    <xf numFmtId="0" fontId="5" fillId="4" borderId="20" xfId="1" applyFont="1" applyFill="1" applyBorder="1" applyAlignment="1">
      <alignment horizontal="center"/>
    </xf>
    <xf numFmtId="177" fontId="35" fillId="5" borderId="35" xfId="0" applyNumberFormat="1" applyFont="1" applyFill="1" applyBorder="1" applyAlignment="1" applyProtection="1">
      <alignment horizontal="center"/>
      <protection locked="0"/>
    </xf>
    <xf numFmtId="177" fontId="35" fillId="5" borderId="35" xfId="0" applyNumberFormat="1" applyFont="1" applyFill="1" applyBorder="1" applyAlignment="1" applyProtection="1">
      <alignment horizontal="center"/>
    </xf>
    <xf numFmtId="49" fontId="36" fillId="5" borderId="35" xfId="0" applyNumberFormat="1" applyFont="1" applyFill="1" applyBorder="1" applyAlignment="1" applyProtection="1">
      <alignment textRotation="90" shrinkToFit="1"/>
    </xf>
    <xf numFmtId="0" fontId="37" fillId="0" borderId="0" xfId="1" applyFont="1" applyAlignment="1">
      <alignment horizontal="left" vertical="center"/>
    </xf>
    <xf numFmtId="0" fontId="14" fillId="2" borderId="35" xfId="1" applyFont="1" applyFill="1" applyBorder="1" applyAlignment="1">
      <alignment horizontal="center"/>
    </xf>
    <xf numFmtId="0" fontId="10" fillId="2" borderId="10" xfId="1" applyFont="1" applyFill="1" applyBorder="1"/>
    <xf numFmtId="0" fontId="38" fillId="2" borderId="10" xfId="1" applyFont="1" applyFill="1" applyBorder="1" applyAlignment="1">
      <alignment horizontal="right"/>
    </xf>
    <xf numFmtId="0" fontId="39" fillId="2" borderId="10" xfId="1" applyFont="1" applyFill="1" applyBorder="1" applyAlignment="1" applyProtection="1">
      <alignment horizontal="center"/>
      <protection locked="0"/>
    </xf>
    <xf numFmtId="0" fontId="5" fillId="2" borderId="10" xfId="1" applyFont="1" applyFill="1" applyBorder="1" applyAlignment="1" applyProtection="1">
      <alignment horizontal="center"/>
      <protection locked="0"/>
    </xf>
    <xf numFmtId="0" fontId="26" fillId="2" borderId="23" xfId="1" applyFont="1" applyFill="1" applyBorder="1"/>
    <xf numFmtId="0" fontId="26" fillId="2" borderId="23" xfId="1" applyFont="1" applyFill="1" applyBorder="1" applyAlignment="1">
      <alignment horizontal="center"/>
    </xf>
    <xf numFmtId="0" fontId="26" fillId="2" borderId="4" xfId="1" applyFont="1" applyFill="1" applyBorder="1" applyAlignment="1">
      <alignment horizontal="center"/>
    </xf>
    <xf numFmtId="0" fontId="14" fillId="2" borderId="4" xfId="1" applyFont="1" applyFill="1" applyBorder="1" applyAlignment="1">
      <alignment horizontal="center"/>
    </xf>
    <xf numFmtId="2" fontId="30" fillId="6" borderId="35" xfId="1" applyNumberFormat="1" applyFont="1" applyFill="1" applyBorder="1" applyAlignment="1">
      <alignment horizontal="center"/>
    </xf>
    <xf numFmtId="2" fontId="30" fillId="6" borderId="36" xfId="1" applyNumberFormat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1" fillId="0" borderId="7" xfId="1" applyBorder="1" applyAlignment="1"/>
    <xf numFmtId="0" fontId="1" fillId="0" borderId="8" xfId="1" applyBorder="1" applyAlignment="1"/>
    <xf numFmtId="0" fontId="12" fillId="2" borderId="4" xfId="1" applyFont="1" applyFill="1" applyBorder="1" applyAlignment="1">
      <alignment horizontal="center"/>
    </xf>
    <xf numFmtId="0" fontId="13" fillId="2" borderId="4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14" fillId="2" borderId="4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/>
    </xf>
    <xf numFmtId="2" fontId="5" fillId="2" borderId="4" xfId="1" applyNumberFormat="1" applyFont="1" applyFill="1" applyBorder="1" applyAlignment="1">
      <alignment horizontal="center"/>
    </xf>
    <xf numFmtId="0" fontId="11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/>
    </xf>
    <xf numFmtId="2" fontId="5" fillId="2" borderId="6" xfId="1" applyNumberFormat="1" applyFont="1" applyFill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26" fillId="2" borderId="0" xfId="1" applyFont="1" applyFill="1" applyBorder="1" applyAlignment="1">
      <alignment horizontal="center"/>
    </xf>
    <xf numFmtId="2" fontId="26" fillId="2" borderId="0" xfId="1" applyNumberFormat="1" applyFont="1" applyFill="1" applyBorder="1" applyAlignment="1">
      <alignment horizontal="center"/>
    </xf>
    <xf numFmtId="0" fontId="26" fillId="2" borderId="4" xfId="1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/>
    </xf>
    <xf numFmtId="2" fontId="26" fillId="2" borderId="4" xfId="1" applyNumberFormat="1" applyFont="1" applyFill="1" applyBorder="1" applyAlignment="1">
      <alignment horizontal="center"/>
    </xf>
    <xf numFmtId="0" fontId="27" fillId="2" borderId="4" xfId="1" applyFont="1" applyFill="1" applyBorder="1" applyAlignment="1">
      <alignment horizontal="center"/>
    </xf>
    <xf numFmtId="0" fontId="27" fillId="2" borderId="0" xfId="1" applyFont="1" applyFill="1" applyBorder="1" applyAlignment="1">
      <alignment horizontal="center"/>
    </xf>
    <xf numFmtId="0" fontId="33" fillId="2" borderId="45" xfId="1" applyFont="1" applyFill="1" applyBorder="1" applyAlignment="1">
      <alignment horizontal="center"/>
    </xf>
    <xf numFmtId="0" fontId="33" fillId="2" borderId="46" xfId="1" applyFont="1" applyFill="1" applyBorder="1" applyAlignment="1">
      <alignment horizontal="center"/>
    </xf>
    <xf numFmtId="2" fontId="31" fillId="2" borderId="37" xfId="1" applyNumberFormat="1" applyFont="1" applyFill="1" applyBorder="1" applyAlignment="1">
      <alignment horizontal="center"/>
    </xf>
    <xf numFmtId="0" fontId="5" fillId="2" borderId="37" xfId="1" applyFont="1" applyFill="1" applyBorder="1" applyAlignment="1"/>
    <xf numFmtId="0" fontId="16" fillId="2" borderId="21" xfId="1" applyFont="1" applyFill="1" applyBorder="1" applyAlignment="1">
      <alignment horizontal="center" vertical="center" wrapText="1"/>
    </xf>
    <xf numFmtId="0" fontId="16" fillId="2" borderId="26" xfId="1" applyFont="1" applyFill="1" applyBorder="1" applyAlignment="1">
      <alignment horizontal="center" vertical="center"/>
    </xf>
    <xf numFmtId="0" fontId="16" fillId="2" borderId="30" xfId="1" applyFont="1" applyFill="1" applyBorder="1" applyAlignment="1">
      <alignment horizontal="center" vertical="center"/>
    </xf>
    <xf numFmtId="0" fontId="25" fillId="2" borderId="6" xfId="1" applyFont="1" applyFill="1" applyBorder="1" applyAlignment="1">
      <alignment horizontal="left" vertical="center"/>
    </xf>
    <xf numFmtId="0" fontId="25" fillId="2" borderId="7" xfId="1" applyFont="1" applyFill="1" applyBorder="1" applyAlignment="1">
      <alignment horizontal="left" vertical="center"/>
    </xf>
    <xf numFmtId="0" fontId="26" fillId="2" borderId="7" xfId="1" applyFont="1" applyFill="1" applyBorder="1" applyAlignment="1">
      <alignment horizontal="left"/>
    </xf>
    <xf numFmtId="0" fontId="26" fillId="2" borderId="8" xfId="1" applyFont="1" applyFill="1" applyBorder="1" applyAlignment="1">
      <alignment horizontal="left"/>
    </xf>
    <xf numFmtId="0" fontId="5" fillId="2" borderId="31" xfId="1" applyFont="1" applyFill="1" applyBorder="1" applyAlignment="1">
      <alignment horizontal="left" vertical="center"/>
    </xf>
    <xf numFmtId="0" fontId="5" fillId="2" borderId="32" xfId="1" applyFont="1" applyFill="1" applyBorder="1" applyAlignment="1">
      <alignment horizontal="left" vertical="center"/>
    </xf>
    <xf numFmtId="0" fontId="26" fillId="2" borderId="10" xfId="1" applyFont="1" applyFill="1" applyBorder="1" applyAlignment="1">
      <alignment horizontal="center"/>
    </xf>
    <xf numFmtId="0" fontId="26" fillId="4" borderId="4" xfId="1" applyFont="1" applyFill="1" applyBorder="1" applyAlignment="1">
      <alignment horizontal="center"/>
    </xf>
    <xf numFmtId="0" fontId="11" fillId="4" borderId="4" xfId="1" applyFont="1" applyFill="1" applyBorder="1" applyAlignment="1">
      <alignment horizontal="center"/>
    </xf>
    <xf numFmtId="0" fontId="27" fillId="4" borderId="4" xfId="1" applyFont="1" applyFill="1" applyBorder="1" applyAlignment="1">
      <alignment horizontal="center"/>
    </xf>
    <xf numFmtId="0" fontId="12" fillId="2" borderId="35" xfId="1" applyFont="1" applyFill="1" applyBorder="1" applyAlignment="1">
      <alignment horizontal="center"/>
    </xf>
    <xf numFmtId="0" fontId="13" fillId="2" borderId="35" xfId="1" applyFont="1" applyFill="1" applyBorder="1" applyAlignment="1">
      <alignment horizontal="center"/>
    </xf>
    <xf numFmtId="2" fontId="26" fillId="4" borderId="4" xfId="1" applyNumberFormat="1" applyFont="1" applyFill="1" applyBorder="1" applyAlignment="1">
      <alignment horizontal="center"/>
    </xf>
    <xf numFmtId="0" fontId="11" fillId="2" borderId="35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/>
    </xf>
    <xf numFmtId="0" fontId="14" fillId="2" borderId="35" xfId="1" applyFont="1" applyFill="1" applyBorder="1" applyAlignment="1">
      <alignment horizontal="center"/>
    </xf>
    <xf numFmtId="0" fontId="16" fillId="2" borderId="35" xfId="1" applyFont="1" applyFill="1" applyBorder="1" applyAlignment="1">
      <alignment horizontal="center"/>
    </xf>
    <xf numFmtId="2" fontId="5" fillId="2" borderId="35" xfId="1" applyNumberFormat="1" applyFont="1" applyFill="1" applyBorder="1" applyAlignment="1">
      <alignment horizontal="center"/>
    </xf>
    <xf numFmtId="2" fontId="5" fillId="2" borderId="35" xfId="0" applyNumberFormat="1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12" fillId="2" borderId="35" xfId="1" applyFont="1" applyFill="1" applyBorder="1" applyAlignment="1">
      <alignment horizontal="center" vertical="center" wrapText="1"/>
    </xf>
    <xf numFmtId="0" fontId="12" fillId="2" borderId="35" xfId="1" applyFont="1" applyFill="1" applyBorder="1" applyAlignment="1">
      <alignment horizontal="center" vertical="center"/>
    </xf>
    <xf numFmtId="0" fontId="0" fillId="0" borderId="35" xfId="0" applyBorder="1" applyAlignment="1"/>
    <xf numFmtId="0" fontId="13" fillId="2" borderId="35" xfId="1" applyFont="1" applyFill="1" applyBorder="1" applyAlignment="1">
      <alignment horizontal="center" vertical="center"/>
    </xf>
    <xf numFmtId="0" fontId="11" fillId="2" borderId="35" xfId="1" applyFont="1" applyFill="1" applyBorder="1" applyAlignment="1">
      <alignment horizontal="center"/>
    </xf>
    <xf numFmtId="0" fontId="1" fillId="0" borderId="35" xfId="1" applyBorder="1" applyAlignment="1"/>
    <xf numFmtId="0" fontId="0" fillId="0" borderId="0" xfId="0" applyAlignment="1">
      <alignment horizont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altLang="en-US"/>
              <a:t>Average</a:t>
            </a:r>
          </a:p>
        </c:rich>
      </c:tx>
      <c:layout>
        <c:manualLayout>
          <c:xMode val="edge"/>
          <c:yMode val="edge"/>
          <c:x val="0.47987031032885635"/>
          <c:y val="1.61812297734627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57156445679168E-2"/>
          <c:y val="0.14886778439707357"/>
          <c:w val="0.95324705548874311"/>
          <c:h val="0.6828500545170112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chemeClr val="tx2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accent6">
                  <a:lumMod val="60000"/>
                  <a:lumOff val="40000"/>
                </a:schemeClr>
              </a:solidFill>
            </c:spPr>
          </c:marker>
          <c:cat>
            <c:numRef>
              <c:f>数据采集图!$B$6:$AE$6</c:f>
              <c:numCache>
                <c:formatCode>m/d;@</c:formatCode>
                <c:ptCount val="30"/>
              </c:numCache>
            </c:numRef>
          </c:cat>
          <c:val>
            <c:numRef>
              <c:f>数据采集图!$B$14:$AE$14</c:f>
              <c:numCache>
                <c:formatCode>0.00</c:formatCode>
                <c:ptCount val="30"/>
                <c:pt idx="0">
                  <c:v>22.333333333333332</c:v>
                </c:pt>
                <c:pt idx="1">
                  <c:v>22.7</c:v>
                </c:pt>
                <c:pt idx="2">
                  <c:v>21.933333333333337</c:v>
                </c:pt>
                <c:pt idx="3">
                  <c:v>22.5</c:v>
                </c:pt>
                <c:pt idx="4">
                  <c:v>22.133333333333336</c:v>
                </c:pt>
                <c:pt idx="5">
                  <c:v>21.933333333333334</c:v>
                </c:pt>
                <c:pt idx="6">
                  <c:v>22.033333333333331</c:v>
                </c:pt>
                <c:pt idx="7">
                  <c:v>22.233333333333331</c:v>
                </c:pt>
                <c:pt idx="8">
                  <c:v>22.099999999999998</c:v>
                </c:pt>
                <c:pt idx="9">
                  <c:v>22.333333333333332</c:v>
                </c:pt>
                <c:pt idx="10">
                  <c:v>22.066666666666666</c:v>
                </c:pt>
                <c:pt idx="11">
                  <c:v>21.966666666666669</c:v>
                </c:pt>
                <c:pt idx="12">
                  <c:v>22.566666666666666</c:v>
                </c:pt>
                <c:pt idx="13">
                  <c:v>22.266666666666666</c:v>
                </c:pt>
                <c:pt idx="14">
                  <c:v>22.44</c:v>
                </c:pt>
                <c:pt idx="15">
                  <c:v>22.399999999999995</c:v>
                </c:pt>
                <c:pt idx="16">
                  <c:v>22.333333333333332</c:v>
                </c:pt>
                <c:pt idx="17">
                  <c:v>22.433333333333334</c:v>
                </c:pt>
                <c:pt idx="18">
                  <c:v>22.433333333333334</c:v>
                </c:pt>
                <c:pt idx="19">
                  <c:v>22.7</c:v>
                </c:pt>
                <c:pt idx="20">
                  <c:v>22.366666666666664</c:v>
                </c:pt>
                <c:pt idx="21">
                  <c:v>22.3</c:v>
                </c:pt>
                <c:pt idx="22">
                  <c:v>22.2</c:v>
                </c:pt>
                <c:pt idx="23">
                  <c:v>22.433333333333334</c:v>
                </c:pt>
                <c:pt idx="24">
                  <c:v>22.133333333333336</c:v>
                </c:pt>
                <c:pt idx="25">
                  <c:v>22.266666666666666</c:v>
                </c:pt>
                <c:pt idx="26">
                  <c:v>22.466666666666669</c:v>
                </c:pt>
                <c:pt idx="27">
                  <c:v>22.266666666666666</c:v>
                </c:pt>
                <c:pt idx="28">
                  <c:v>22.266666666666666</c:v>
                </c:pt>
                <c:pt idx="29">
                  <c:v>22.133333333333336</c:v>
                </c:pt>
              </c:numCache>
            </c:numRef>
          </c:val>
          <c:smooth val="0"/>
        </c:ser>
        <c:ser>
          <c:idx val="1"/>
          <c:order val="1"/>
          <c:tx>
            <c:v>UCLXBar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数据采集图!$B$6:$AE$6</c:f>
              <c:numCache>
                <c:formatCode>m/d;@</c:formatCode>
                <c:ptCount val="30"/>
              </c:numCache>
            </c:numRef>
          </c:cat>
          <c:val>
            <c:numRef>
              <c:f>数据采集图!$B$64:$AE$64</c:f>
              <c:numCache>
                <c:formatCode>0.00</c:formatCode>
                <c:ptCount val="30"/>
                <c:pt idx="0">
                  <c:v>23.07351749031961</c:v>
                </c:pt>
                <c:pt idx="1">
                  <c:v>23.07351749031961</c:v>
                </c:pt>
                <c:pt idx="2">
                  <c:v>23.07351749031961</c:v>
                </c:pt>
                <c:pt idx="3">
                  <c:v>23.07351749031961</c:v>
                </c:pt>
                <c:pt idx="4">
                  <c:v>23.07351749031961</c:v>
                </c:pt>
                <c:pt idx="5">
                  <c:v>23.07351749031961</c:v>
                </c:pt>
                <c:pt idx="6">
                  <c:v>23.07351749031961</c:v>
                </c:pt>
                <c:pt idx="7">
                  <c:v>23.07351749031961</c:v>
                </c:pt>
                <c:pt idx="8">
                  <c:v>23.07351749031961</c:v>
                </c:pt>
                <c:pt idx="9">
                  <c:v>23.07351749031961</c:v>
                </c:pt>
                <c:pt idx="10">
                  <c:v>23.07351749031961</c:v>
                </c:pt>
                <c:pt idx="11">
                  <c:v>23.07351749031961</c:v>
                </c:pt>
                <c:pt idx="12">
                  <c:v>23.07351749031961</c:v>
                </c:pt>
                <c:pt idx="13">
                  <c:v>23.07351749031961</c:v>
                </c:pt>
                <c:pt idx="14">
                  <c:v>23.07351749031961</c:v>
                </c:pt>
                <c:pt idx="15">
                  <c:v>23.07351749031961</c:v>
                </c:pt>
                <c:pt idx="16">
                  <c:v>23.07351749031961</c:v>
                </c:pt>
                <c:pt idx="17">
                  <c:v>23.07351749031961</c:v>
                </c:pt>
                <c:pt idx="18">
                  <c:v>23.07351749031961</c:v>
                </c:pt>
                <c:pt idx="19">
                  <c:v>23.07351749031961</c:v>
                </c:pt>
                <c:pt idx="20">
                  <c:v>23.07351749031961</c:v>
                </c:pt>
                <c:pt idx="21">
                  <c:v>23.07351749031961</c:v>
                </c:pt>
                <c:pt idx="22">
                  <c:v>23.07351749031961</c:v>
                </c:pt>
                <c:pt idx="23">
                  <c:v>23.07351749031961</c:v>
                </c:pt>
                <c:pt idx="24">
                  <c:v>23.07351749031961</c:v>
                </c:pt>
                <c:pt idx="25">
                  <c:v>23.07351749031961</c:v>
                </c:pt>
                <c:pt idx="26">
                  <c:v>23.07351749031961</c:v>
                </c:pt>
                <c:pt idx="27">
                  <c:v>23.07351749031961</c:v>
                </c:pt>
                <c:pt idx="28">
                  <c:v>23.07351749031961</c:v>
                </c:pt>
                <c:pt idx="29">
                  <c:v>23.07351749031961</c:v>
                </c:pt>
              </c:numCache>
            </c:numRef>
          </c:val>
          <c:smooth val="0"/>
        </c:ser>
        <c:ser>
          <c:idx val="2"/>
          <c:order val="2"/>
          <c:tx>
            <c:v>X-Bar</c:v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数据采集图!$B$6:$AE$6</c:f>
              <c:numCache>
                <c:formatCode>m/d;@</c:formatCode>
                <c:ptCount val="30"/>
              </c:numCache>
            </c:numRef>
          </c:cat>
          <c:val>
            <c:numRef>
              <c:f>数据采集图!$B$67:$AE$67</c:f>
              <c:numCache>
                <c:formatCode>0.00</c:formatCode>
                <c:ptCount val="30"/>
                <c:pt idx="0">
                  <c:v>22.289111111111104</c:v>
                </c:pt>
                <c:pt idx="1">
                  <c:v>22.289111111111104</c:v>
                </c:pt>
                <c:pt idx="2">
                  <c:v>22.289111111111104</c:v>
                </c:pt>
                <c:pt idx="3">
                  <c:v>22.289111111111104</c:v>
                </c:pt>
                <c:pt idx="4">
                  <c:v>22.289111111111104</c:v>
                </c:pt>
                <c:pt idx="5">
                  <c:v>22.289111111111104</c:v>
                </c:pt>
                <c:pt idx="6">
                  <c:v>22.289111111111104</c:v>
                </c:pt>
                <c:pt idx="7">
                  <c:v>22.289111111111104</c:v>
                </c:pt>
                <c:pt idx="8">
                  <c:v>22.289111111111104</c:v>
                </c:pt>
                <c:pt idx="9">
                  <c:v>22.289111111111104</c:v>
                </c:pt>
                <c:pt idx="10">
                  <c:v>22.289111111111104</c:v>
                </c:pt>
                <c:pt idx="11">
                  <c:v>22.289111111111104</c:v>
                </c:pt>
                <c:pt idx="12">
                  <c:v>22.289111111111104</c:v>
                </c:pt>
                <c:pt idx="13">
                  <c:v>22.289111111111104</c:v>
                </c:pt>
                <c:pt idx="14">
                  <c:v>22.289111111111104</c:v>
                </c:pt>
                <c:pt idx="15">
                  <c:v>22.289111111111104</c:v>
                </c:pt>
                <c:pt idx="16">
                  <c:v>22.289111111111104</c:v>
                </c:pt>
                <c:pt idx="17">
                  <c:v>22.289111111111104</c:v>
                </c:pt>
                <c:pt idx="18">
                  <c:v>22.289111111111104</c:v>
                </c:pt>
                <c:pt idx="19">
                  <c:v>22.289111111111104</c:v>
                </c:pt>
                <c:pt idx="20">
                  <c:v>22.289111111111104</c:v>
                </c:pt>
                <c:pt idx="21">
                  <c:v>22.289111111111104</c:v>
                </c:pt>
                <c:pt idx="22">
                  <c:v>22.289111111111104</c:v>
                </c:pt>
                <c:pt idx="23">
                  <c:v>22.289111111111104</c:v>
                </c:pt>
                <c:pt idx="24">
                  <c:v>22.289111111111104</c:v>
                </c:pt>
                <c:pt idx="25">
                  <c:v>22.289111111111104</c:v>
                </c:pt>
                <c:pt idx="26">
                  <c:v>22.289111111111104</c:v>
                </c:pt>
                <c:pt idx="27">
                  <c:v>22.289111111111104</c:v>
                </c:pt>
                <c:pt idx="28">
                  <c:v>22.289111111111104</c:v>
                </c:pt>
                <c:pt idx="29">
                  <c:v>22.289111111111104</c:v>
                </c:pt>
              </c:numCache>
            </c:numRef>
          </c:val>
          <c:smooth val="0"/>
        </c:ser>
        <c:ser>
          <c:idx val="3"/>
          <c:order val="3"/>
          <c:tx>
            <c:v>LCLXBar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数据采集图!$B$6:$AE$6</c:f>
              <c:numCache>
                <c:formatCode>m/d;@</c:formatCode>
                <c:ptCount val="30"/>
              </c:numCache>
            </c:numRef>
          </c:cat>
          <c:val>
            <c:numRef>
              <c:f>数据采集图!$B$70:$AE$70</c:f>
              <c:numCache>
                <c:formatCode>0.00</c:formatCode>
                <c:ptCount val="30"/>
                <c:pt idx="0">
                  <c:v>21.504704731902599</c:v>
                </c:pt>
                <c:pt idx="1">
                  <c:v>21.504704731902599</c:v>
                </c:pt>
                <c:pt idx="2">
                  <c:v>21.504704731902599</c:v>
                </c:pt>
                <c:pt idx="3">
                  <c:v>21.504704731902599</c:v>
                </c:pt>
                <c:pt idx="4">
                  <c:v>21.504704731902599</c:v>
                </c:pt>
                <c:pt idx="5">
                  <c:v>21.504704731902599</c:v>
                </c:pt>
                <c:pt idx="6">
                  <c:v>21.504704731902599</c:v>
                </c:pt>
                <c:pt idx="7">
                  <c:v>21.504704731902599</c:v>
                </c:pt>
                <c:pt idx="8">
                  <c:v>21.504704731902599</c:v>
                </c:pt>
                <c:pt idx="9">
                  <c:v>21.504704731902599</c:v>
                </c:pt>
                <c:pt idx="10">
                  <c:v>21.504704731902599</c:v>
                </c:pt>
                <c:pt idx="11">
                  <c:v>21.504704731902599</c:v>
                </c:pt>
                <c:pt idx="12">
                  <c:v>21.504704731902599</c:v>
                </c:pt>
                <c:pt idx="13">
                  <c:v>21.504704731902599</c:v>
                </c:pt>
                <c:pt idx="14">
                  <c:v>21.504704731902599</c:v>
                </c:pt>
                <c:pt idx="15">
                  <c:v>21.504704731902599</c:v>
                </c:pt>
                <c:pt idx="16">
                  <c:v>21.504704731902599</c:v>
                </c:pt>
                <c:pt idx="17">
                  <c:v>21.504704731902599</c:v>
                </c:pt>
                <c:pt idx="18">
                  <c:v>21.504704731902599</c:v>
                </c:pt>
                <c:pt idx="19">
                  <c:v>21.504704731902599</c:v>
                </c:pt>
                <c:pt idx="20">
                  <c:v>21.504704731902599</c:v>
                </c:pt>
                <c:pt idx="21">
                  <c:v>21.504704731902599</c:v>
                </c:pt>
                <c:pt idx="22">
                  <c:v>21.504704731902599</c:v>
                </c:pt>
                <c:pt idx="23">
                  <c:v>21.504704731902599</c:v>
                </c:pt>
                <c:pt idx="24">
                  <c:v>21.504704731902599</c:v>
                </c:pt>
                <c:pt idx="25">
                  <c:v>21.504704731902599</c:v>
                </c:pt>
                <c:pt idx="26">
                  <c:v>21.504704731902599</c:v>
                </c:pt>
                <c:pt idx="27">
                  <c:v>21.504704731902599</c:v>
                </c:pt>
                <c:pt idx="28">
                  <c:v>21.504704731902599</c:v>
                </c:pt>
                <c:pt idx="29">
                  <c:v>21.504704731902599</c:v>
                </c:pt>
              </c:numCache>
            </c:numRef>
          </c:val>
          <c:smooth val="0"/>
        </c:ser>
        <c:ser>
          <c:idx val="4"/>
          <c:order val="4"/>
          <c:tx>
            <c:v>2*Sigma</c:v>
          </c:tx>
          <c:spPr>
            <a:ln w="25400">
              <a:solidFill>
                <a:srgbClr val="660066"/>
              </a:solidFill>
              <a:prstDash val="sysDot"/>
            </a:ln>
          </c:spPr>
          <c:marker>
            <c:symbol val="none"/>
          </c:marker>
          <c:cat>
            <c:numRef>
              <c:f>数据采集图!$B$6:$AE$6</c:f>
              <c:numCache>
                <c:formatCode>m/d;@</c:formatCode>
                <c:ptCount val="30"/>
              </c:numCache>
            </c:numRef>
          </c:cat>
          <c:val>
            <c:numRef>
              <c:f>数据采集图!$B$65:$AE$65</c:f>
              <c:numCache>
                <c:formatCode>0.00</c:formatCode>
                <c:ptCount val="30"/>
                <c:pt idx="0">
                  <c:v>22.812048697250109</c:v>
                </c:pt>
                <c:pt idx="1">
                  <c:v>22.812048697250109</c:v>
                </c:pt>
                <c:pt idx="2">
                  <c:v>22.812048697250109</c:v>
                </c:pt>
                <c:pt idx="3">
                  <c:v>22.812048697250109</c:v>
                </c:pt>
                <c:pt idx="4">
                  <c:v>22.812048697250109</c:v>
                </c:pt>
                <c:pt idx="5">
                  <c:v>22.812048697250109</c:v>
                </c:pt>
                <c:pt idx="6">
                  <c:v>22.812048697250109</c:v>
                </c:pt>
                <c:pt idx="7">
                  <c:v>22.812048697250109</c:v>
                </c:pt>
                <c:pt idx="8">
                  <c:v>22.812048697250109</c:v>
                </c:pt>
                <c:pt idx="9">
                  <c:v>22.812048697250109</c:v>
                </c:pt>
                <c:pt idx="10">
                  <c:v>22.812048697250109</c:v>
                </c:pt>
                <c:pt idx="11">
                  <c:v>22.812048697250109</c:v>
                </c:pt>
                <c:pt idx="12">
                  <c:v>22.812048697250109</c:v>
                </c:pt>
                <c:pt idx="13">
                  <c:v>22.812048697250109</c:v>
                </c:pt>
                <c:pt idx="14">
                  <c:v>22.812048697250109</c:v>
                </c:pt>
                <c:pt idx="15">
                  <c:v>22.812048697250109</c:v>
                </c:pt>
                <c:pt idx="16">
                  <c:v>22.812048697250109</c:v>
                </c:pt>
                <c:pt idx="17">
                  <c:v>22.812048697250109</c:v>
                </c:pt>
                <c:pt idx="18">
                  <c:v>22.812048697250109</c:v>
                </c:pt>
                <c:pt idx="19">
                  <c:v>22.812048697250109</c:v>
                </c:pt>
                <c:pt idx="20">
                  <c:v>22.812048697250109</c:v>
                </c:pt>
                <c:pt idx="21">
                  <c:v>22.812048697250109</c:v>
                </c:pt>
                <c:pt idx="22">
                  <c:v>22.812048697250109</c:v>
                </c:pt>
                <c:pt idx="23">
                  <c:v>22.812048697250109</c:v>
                </c:pt>
                <c:pt idx="24">
                  <c:v>22.812048697250109</c:v>
                </c:pt>
                <c:pt idx="25">
                  <c:v>22.812048697250109</c:v>
                </c:pt>
                <c:pt idx="26">
                  <c:v>22.812048697250109</c:v>
                </c:pt>
                <c:pt idx="27">
                  <c:v>22.812048697250109</c:v>
                </c:pt>
                <c:pt idx="28">
                  <c:v>22.812048697250109</c:v>
                </c:pt>
                <c:pt idx="29">
                  <c:v>22.812048697250109</c:v>
                </c:pt>
              </c:numCache>
            </c:numRef>
          </c:val>
          <c:smooth val="0"/>
        </c:ser>
        <c:ser>
          <c:idx val="5"/>
          <c:order val="5"/>
          <c:tx>
            <c:v>1*Sigma</c:v>
          </c:tx>
          <c:spPr>
            <a:ln w="25400">
              <a:solidFill>
                <a:srgbClr val="808000"/>
              </a:solidFill>
              <a:prstDash val="sysDot"/>
            </a:ln>
          </c:spPr>
          <c:marker>
            <c:symbol val="none"/>
          </c:marker>
          <c:cat>
            <c:numRef>
              <c:f>数据采集图!$B$6:$AE$6</c:f>
              <c:numCache>
                <c:formatCode>m/d;@</c:formatCode>
                <c:ptCount val="30"/>
              </c:numCache>
            </c:numRef>
          </c:cat>
          <c:val>
            <c:numRef>
              <c:f>数据采集图!$B$66:$AE$66</c:f>
              <c:numCache>
                <c:formatCode>0.00</c:formatCode>
                <c:ptCount val="30"/>
                <c:pt idx="0">
                  <c:v>22.550579904180605</c:v>
                </c:pt>
                <c:pt idx="1">
                  <c:v>22.550579904180605</c:v>
                </c:pt>
                <c:pt idx="2">
                  <c:v>22.550579904180605</c:v>
                </c:pt>
                <c:pt idx="3">
                  <c:v>22.550579904180605</c:v>
                </c:pt>
                <c:pt idx="4">
                  <c:v>22.550579904180605</c:v>
                </c:pt>
                <c:pt idx="5">
                  <c:v>22.550579904180605</c:v>
                </c:pt>
                <c:pt idx="6">
                  <c:v>22.550579904180605</c:v>
                </c:pt>
                <c:pt idx="7">
                  <c:v>22.550579904180605</c:v>
                </c:pt>
                <c:pt idx="8">
                  <c:v>22.550579904180605</c:v>
                </c:pt>
                <c:pt idx="9">
                  <c:v>22.550579904180605</c:v>
                </c:pt>
                <c:pt idx="10">
                  <c:v>22.550579904180605</c:v>
                </c:pt>
                <c:pt idx="11">
                  <c:v>22.550579904180605</c:v>
                </c:pt>
                <c:pt idx="12">
                  <c:v>22.550579904180605</c:v>
                </c:pt>
                <c:pt idx="13">
                  <c:v>22.550579904180605</c:v>
                </c:pt>
                <c:pt idx="14">
                  <c:v>22.550579904180605</c:v>
                </c:pt>
                <c:pt idx="15">
                  <c:v>22.550579904180605</c:v>
                </c:pt>
                <c:pt idx="16">
                  <c:v>22.550579904180605</c:v>
                </c:pt>
                <c:pt idx="17">
                  <c:v>22.550579904180605</c:v>
                </c:pt>
                <c:pt idx="18">
                  <c:v>22.550579904180605</c:v>
                </c:pt>
                <c:pt idx="19">
                  <c:v>22.550579904180605</c:v>
                </c:pt>
                <c:pt idx="20">
                  <c:v>22.550579904180605</c:v>
                </c:pt>
                <c:pt idx="21">
                  <c:v>22.550579904180605</c:v>
                </c:pt>
                <c:pt idx="22">
                  <c:v>22.550579904180605</c:v>
                </c:pt>
                <c:pt idx="23">
                  <c:v>22.550579904180605</c:v>
                </c:pt>
                <c:pt idx="24">
                  <c:v>22.550579904180605</c:v>
                </c:pt>
                <c:pt idx="25">
                  <c:v>22.550579904180605</c:v>
                </c:pt>
                <c:pt idx="26">
                  <c:v>22.550579904180605</c:v>
                </c:pt>
                <c:pt idx="27">
                  <c:v>22.550579904180605</c:v>
                </c:pt>
                <c:pt idx="28">
                  <c:v>22.550579904180605</c:v>
                </c:pt>
                <c:pt idx="29">
                  <c:v>22.550579904180605</c:v>
                </c:pt>
              </c:numCache>
            </c:numRef>
          </c:val>
          <c:smooth val="0"/>
        </c:ser>
        <c:ser>
          <c:idx val="6"/>
          <c:order val="6"/>
          <c:spPr>
            <a:ln w="25400">
              <a:solidFill>
                <a:srgbClr val="808000"/>
              </a:solidFill>
              <a:prstDash val="sysDot"/>
            </a:ln>
          </c:spPr>
          <c:marker>
            <c:symbol val="none"/>
          </c:marker>
          <c:cat>
            <c:numRef>
              <c:f>数据采集图!$B$6:$AE$6</c:f>
              <c:numCache>
                <c:formatCode>m/d;@</c:formatCode>
                <c:ptCount val="30"/>
              </c:numCache>
            </c:numRef>
          </c:cat>
          <c:val>
            <c:numRef>
              <c:f>数据采集图!$B$68:$AE$68</c:f>
              <c:numCache>
                <c:formatCode>0.00</c:formatCode>
                <c:ptCount val="30"/>
                <c:pt idx="0">
                  <c:v>22.027642318041604</c:v>
                </c:pt>
                <c:pt idx="1">
                  <c:v>22.027642318041604</c:v>
                </c:pt>
                <c:pt idx="2">
                  <c:v>22.027642318041604</c:v>
                </c:pt>
                <c:pt idx="3">
                  <c:v>22.027642318041604</c:v>
                </c:pt>
                <c:pt idx="4">
                  <c:v>22.027642318041604</c:v>
                </c:pt>
                <c:pt idx="5">
                  <c:v>22.027642318041604</c:v>
                </c:pt>
                <c:pt idx="6">
                  <c:v>22.027642318041604</c:v>
                </c:pt>
                <c:pt idx="7">
                  <c:v>22.027642318041604</c:v>
                </c:pt>
                <c:pt idx="8">
                  <c:v>22.027642318041604</c:v>
                </c:pt>
                <c:pt idx="9">
                  <c:v>22.027642318041604</c:v>
                </c:pt>
                <c:pt idx="10">
                  <c:v>22.027642318041604</c:v>
                </c:pt>
                <c:pt idx="11">
                  <c:v>22.027642318041604</c:v>
                </c:pt>
                <c:pt idx="12">
                  <c:v>22.027642318041604</c:v>
                </c:pt>
                <c:pt idx="13">
                  <c:v>22.027642318041604</c:v>
                </c:pt>
                <c:pt idx="14">
                  <c:v>22.027642318041604</c:v>
                </c:pt>
                <c:pt idx="15">
                  <c:v>22.027642318041604</c:v>
                </c:pt>
                <c:pt idx="16">
                  <c:v>22.027642318041604</c:v>
                </c:pt>
                <c:pt idx="17">
                  <c:v>22.027642318041604</c:v>
                </c:pt>
                <c:pt idx="18">
                  <c:v>22.027642318041604</c:v>
                </c:pt>
                <c:pt idx="19">
                  <c:v>22.027642318041604</c:v>
                </c:pt>
                <c:pt idx="20">
                  <c:v>22.027642318041604</c:v>
                </c:pt>
                <c:pt idx="21">
                  <c:v>22.027642318041604</c:v>
                </c:pt>
                <c:pt idx="22">
                  <c:v>22.027642318041604</c:v>
                </c:pt>
                <c:pt idx="23">
                  <c:v>22.027642318041604</c:v>
                </c:pt>
                <c:pt idx="24">
                  <c:v>22.027642318041604</c:v>
                </c:pt>
                <c:pt idx="25">
                  <c:v>22.027642318041604</c:v>
                </c:pt>
                <c:pt idx="26">
                  <c:v>22.027642318041604</c:v>
                </c:pt>
                <c:pt idx="27">
                  <c:v>22.027642318041604</c:v>
                </c:pt>
                <c:pt idx="28">
                  <c:v>22.027642318041604</c:v>
                </c:pt>
                <c:pt idx="29">
                  <c:v>22.027642318041604</c:v>
                </c:pt>
              </c:numCache>
            </c:numRef>
          </c:val>
          <c:smooth val="0"/>
        </c:ser>
        <c:ser>
          <c:idx val="7"/>
          <c:order val="7"/>
          <c:spPr>
            <a:ln w="25400">
              <a:solidFill>
                <a:srgbClr val="660066"/>
              </a:solidFill>
              <a:prstDash val="sysDot"/>
            </a:ln>
          </c:spPr>
          <c:marker>
            <c:symbol val="none"/>
          </c:marker>
          <c:cat>
            <c:numRef>
              <c:f>数据采集图!$B$6:$AE$6</c:f>
              <c:numCache>
                <c:formatCode>m/d;@</c:formatCode>
                <c:ptCount val="30"/>
              </c:numCache>
            </c:numRef>
          </c:cat>
          <c:val>
            <c:numRef>
              <c:f>数据采集图!$B$69:$AE$69</c:f>
              <c:numCache>
                <c:formatCode>0.00</c:formatCode>
                <c:ptCount val="30"/>
                <c:pt idx="0">
                  <c:v>21.7661735249721</c:v>
                </c:pt>
                <c:pt idx="1">
                  <c:v>21.7661735249721</c:v>
                </c:pt>
                <c:pt idx="2">
                  <c:v>21.7661735249721</c:v>
                </c:pt>
                <c:pt idx="3">
                  <c:v>21.7661735249721</c:v>
                </c:pt>
                <c:pt idx="4">
                  <c:v>21.7661735249721</c:v>
                </c:pt>
                <c:pt idx="5">
                  <c:v>21.7661735249721</c:v>
                </c:pt>
                <c:pt idx="6">
                  <c:v>21.7661735249721</c:v>
                </c:pt>
                <c:pt idx="7">
                  <c:v>21.7661735249721</c:v>
                </c:pt>
                <c:pt idx="8">
                  <c:v>21.7661735249721</c:v>
                </c:pt>
                <c:pt idx="9">
                  <c:v>21.7661735249721</c:v>
                </c:pt>
                <c:pt idx="10">
                  <c:v>21.7661735249721</c:v>
                </c:pt>
                <c:pt idx="11">
                  <c:v>21.7661735249721</c:v>
                </c:pt>
                <c:pt idx="12">
                  <c:v>21.7661735249721</c:v>
                </c:pt>
                <c:pt idx="13">
                  <c:v>21.7661735249721</c:v>
                </c:pt>
                <c:pt idx="14">
                  <c:v>21.7661735249721</c:v>
                </c:pt>
                <c:pt idx="15">
                  <c:v>21.7661735249721</c:v>
                </c:pt>
                <c:pt idx="16">
                  <c:v>21.7661735249721</c:v>
                </c:pt>
                <c:pt idx="17">
                  <c:v>21.7661735249721</c:v>
                </c:pt>
                <c:pt idx="18">
                  <c:v>21.7661735249721</c:v>
                </c:pt>
                <c:pt idx="19">
                  <c:v>21.7661735249721</c:v>
                </c:pt>
                <c:pt idx="20">
                  <c:v>21.7661735249721</c:v>
                </c:pt>
                <c:pt idx="21">
                  <c:v>21.7661735249721</c:v>
                </c:pt>
                <c:pt idx="22">
                  <c:v>21.7661735249721</c:v>
                </c:pt>
                <c:pt idx="23">
                  <c:v>21.7661735249721</c:v>
                </c:pt>
                <c:pt idx="24">
                  <c:v>21.7661735249721</c:v>
                </c:pt>
                <c:pt idx="25">
                  <c:v>21.7661735249721</c:v>
                </c:pt>
                <c:pt idx="26">
                  <c:v>21.7661735249721</c:v>
                </c:pt>
                <c:pt idx="27">
                  <c:v>21.7661735249721</c:v>
                </c:pt>
                <c:pt idx="28">
                  <c:v>21.7661735249721</c:v>
                </c:pt>
                <c:pt idx="29">
                  <c:v>21.7661735249721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312048"/>
        <c:axId val="244312608"/>
      </c:lineChart>
      <c:catAx>
        <c:axId val="24431204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ln w="25400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244312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312608"/>
        <c:scaling>
          <c:orientation val="minMax"/>
          <c:min val="21"/>
        </c:scaling>
        <c:delete val="0"/>
        <c:axPos val="l"/>
        <c:numFmt formatCode="@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244312048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  <a:prstDash val="sysDot"/>
        </a:ln>
      </c:spPr>
    </c:plotArea>
    <c:legend>
      <c:legendPos val="t"/>
      <c:layout>
        <c:manualLayout>
          <c:xMode val="edge"/>
          <c:yMode val="edge"/>
          <c:x val="0.55649367997798227"/>
          <c:y val="5.1779935275080895E-2"/>
          <c:w val="0.43311704962710862"/>
          <c:h val="5.1779935275080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0"/>
    <c:dispBlanksAs val="gap"/>
    <c:showDLblsOverMax val="0"/>
  </c:chart>
  <c:spPr>
    <a:solidFill>
      <a:srgbClr val="FFFFFF"/>
    </a:solidFill>
    <a:ln w="25400">
      <a:solidFill>
        <a:schemeClr val="bg1">
          <a:lumMod val="50000"/>
        </a:schemeClr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altLang="en-US"/>
              <a:t>Range</a:t>
            </a:r>
          </a:p>
        </c:rich>
      </c:tx>
      <c:layout>
        <c:manualLayout>
          <c:xMode val="edge"/>
          <c:yMode val="edge"/>
          <c:x val="0.49025991635956007"/>
          <c:y val="5.514705882352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634470438692241E-2"/>
          <c:y val="6.0169492530867792E-2"/>
          <c:w val="0.96688342344873202"/>
          <c:h val="0.794117647058823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数据采集图!$B$6:$AE$6</c:f>
              <c:numCache>
                <c:formatCode>m/d;@</c:formatCode>
                <c:ptCount val="30"/>
              </c:numCache>
            </c:numRef>
          </c:cat>
          <c:val>
            <c:numRef>
              <c:f>数据采集图!$B$72:$AE$72</c:f>
              <c:numCache>
                <c:formatCode>0.00</c:formatCode>
                <c:ptCount val="30"/>
                <c:pt idx="0">
                  <c:v>1.1376533333333325</c:v>
                </c:pt>
                <c:pt idx="1">
                  <c:v>1.1376533333333325</c:v>
                </c:pt>
                <c:pt idx="2">
                  <c:v>1.1376533333333325</c:v>
                </c:pt>
                <c:pt idx="3">
                  <c:v>1.1376533333333325</c:v>
                </c:pt>
                <c:pt idx="4">
                  <c:v>1.1376533333333325</c:v>
                </c:pt>
                <c:pt idx="5">
                  <c:v>1.1376533333333325</c:v>
                </c:pt>
                <c:pt idx="6">
                  <c:v>1.1376533333333325</c:v>
                </c:pt>
                <c:pt idx="7">
                  <c:v>1.1376533333333325</c:v>
                </c:pt>
                <c:pt idx="8">
                  <c:v>1.1376533333333325</c:v>
                </c:pt>
                <c:pt idx="9">
                  <c:v>1.1376533333333325</c:v>
                </c:pt>
                <c:pt idx="10">
                  <c:v>1.1376533333333325</c:v>
                </c:pt>
                <c:pt idx="11">
                  <c:v>1.1376533333333325</c:v>
                </c:pt>
                <c:pt idx="12">
                  <c:v>1.1376533333333325</c:v>
                </c:pt>
                <c:pt idx="13">
                  <c:v>1.1376533333333325</c:v>
                </c:pt>
                <c:pt idx="14">
                  <c:v>1.1376533333333325</c:v>
                </c:pt>
                <c:pt idx="15">
                  <c:v>1.1376533333333325</c:v>
                </c:pt>
                <c:pt idx="16">
                  <c:v>1.1376533333333325</c:v>
                </c:pt>
                <c:pt idx="17">
                  <c:v>1.1376533333333325</c:v>
                </c:pt>
                <c:pt idx="18">
                  <c:v>1.1376533333333325</c:v>
                </c:pt>
                <c:pt idx="19">
                  <c:v>1.1376533333333325</c:v>
                </c:pt>
                <c:pt idx="20">
                  <c:v>1.1376533333333325</c:v>
                </c:pt>
                <c:pt idx="21">
                  <c:v>1.1376533333333325</c:v>
                </c:pt>
                <c:pt idx="22">
                  <c:v>1.1376533333333325</c:v>
                </c:pt>
                <c:pt idx="23">
                  <c:v>1.1376533333333325</c:v>
                </c:pt>
                <c:pt idx="24">
                  <c:v>1.1376533333333325</c:v>
                </c:pt>
                <c:pt idx="25">
                  <c:v>1.1376533333333325</c:v>
                </c:pt>
                <c:pt idx="26">
                  <c:v>1.1376533333333325</c:v>
                </c:pt>
                <c:pt idx="27">
                  <c:v>1.1376533333333325</c:v>
                </c:pt>
                <c:pt idx="28">
                  <c:v>1.1376533333333325</c:v>
                </c:pt>
                <c:pt idx="29">
                  <c:v>1.1376533333333325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数据采集图!$B$6:$AE$6</c:f>
              <c:numCache>
                <c:formatCode>m/d;@</c:formatCode>
                <c:ptCount val="30"/>
              </c:numCache>
            </c:numRef>
          </c:cat>
          <c:val>
            <c:numRef>
              <c:f>数据采集图!$B$75:$AE$75</c:f>
              <c:numCache>
                <c:formatCode>0.00</c:formatCode>
                <c:ptCount val="30"/>
                <c:pt idx="0">
                  <c:v>0.44266666666666638</c:v>
                </c:pt>
                <c:pt idx="1">
                  <c:v>0.44266666666666638</c:v>
                </c:pt>
                <c:pt idx="2">
                  <c:v>0.44266666666666638</c:v>
                </c:pt>
                <c:pt idx="3">
                  <c:v>0.44266666666666638</c:v>
                </c:pt>
                <c:pt idx="4">
                  <c:v>0.44266666666666638</c:v>
                </c:pt>
                <c:pt idx="5">
                  <c:v>0.44266666666666638</c:v>
                </c:pt>
                <c:pt idx="6">
                  <c:v>0.44266666666666638</c:v>
                </c:pt>
                <c:pt idx="7">
                  <c:v>0.44266666666666638</c:v>
                </c:pt>
                <c:pt idx="8">
                  <c:v>0.44266666666666638</c:v>
                </c:pt>
                <c:pt idx="9">
                  <c:v>0.44266666666666638</c:v>
                </c:pt>
                <c:pt idx="10">
                  <c:v>0.44266666666666638</c:v>
                </c:pt>
                <c:pt idx="11">
                  <c:v>0.44266666666666638</c:v>
                </c:pt>
                <c:pt idx="12">
                  <c:v>0.44266666666666638</c:v>
                </c:pt>
                <c:pt idx="13">
                  <c:v>0.44266666666666638</c:v>
                </c:pt>
                <c:pt idx="14">
                  <c:v>0.44266666666666638</c:v>
                </c:pt>
                <c:pt idx="15">
                  <c:v>0.44266666666666638</c:v>
                </c:pt>
                <c:pt idx="16">
                  <c:v>0.44266666666666638</c:v>
                </c:pt>
                <c:pt idx="17">
                  <c:v>0.44266666666666638</c:v>
                </c:pt>
                <c:pt idx="18">
                  <c:v>0.44266666666666638</c:v>
                </c:pt>
                <c:pt idx="19">
                  <c:v>0.44266666666666638</c:v>
                </c:pt>
                <c:pt idx="20">
                  <c:v>0.44266666666666638</c:v>
                </c:pt>
                <c:pt idx="21">
                  <c:v>0.44266666666666638</c:v>
                </c:pt>
                <c:pt idx="22">
                  <c:v>0.44266666666666638</c:v>
                </c:pt>
                <c:pt idx="23">
                  <c:v>0.44266666666666638</c:v>
                </c:pt>
                <c:pt idx="24">
                  <c:v>0.44266666666666638</c:v>
                </c:pt>
                <c:pt idx="25">
                  <c:v>0.44266666666666638</c:v>
                </c:pt>
                <c:pt idx="26">
                  <c:v>0.44266666666666638</c:v>
                </c:pt>
                <c:pt idx="27">
                  <c:v>0.44266666666666638</c:v>
                </c:pt>
                <c:pt idx="28">
                  <c:v>0.44266666666666638</c:v>
                </c:pt>
                <c:pt idx="29">
                  <c:v>0.44266666666666638</c:v>
                </c:pt>
              </c:numCache>
            </c:numRef>
          </c:val>
          <c:smooth val="0"/>
        </c:ser>
        <c:ser>
          <c:idx val="3"/>
          <c:order val="2"/>
          <c:spPr>
            <a:ln w="19050">
              <a:solidFill>
                <a:schemeClr val="tx2">
                  <a:lumMod val="50000"/>
                </a:schemeClr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0C0C0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numRef>
              <c:f>数据采集图!$B$6:$AE$6</c:f>
              <c:numCache>
                <c:formatCode>m/d;@</c:formatCode>
                <c:ptCount val="30"/>
              </c:numCache>
            </c:numRef>
          </c:cat>
          <c:val>
            <c:numRef>
              <c:f>数据采集图!$B$15:$AE$15</c:f>
              <c:numCache>
                <c:formatCode>0.00</c:formatCode>
                <c:ptCount val="30"/>
                <c:pt idx="0">
                  <c:v>0.40000000000000213</c:v>
                </c:pt>
                <c:pt idx="1">
                  <c:v>0.59999999999999787</c:v>
                </c:pt>
                <c:pt idx="2">
                  <c:v>0.30000000000000071</c:v>
                </c:pt>
                <c:pt idx="3">
                  <c:v>0.20000000000000284</c:v>
                </c:pt>
                <c:pt idx="4">
                  <c:v>0.39999999999999858</c:v>
                </c:pt>
                <c:pt idx="5">
                  <c:v>0.59999999999999787</c:v>
                </c:pt>
                <c:pt idx="6">
                  <c:v>0.30000000000000071</c:v>
                </c:pt>
                <c:pt idx="7">
                  <c:v>0.29999999999999716</c:v>
                </c:pt>
                <c:pt idx="8">
                  <c:v>0.5</c:v>
                </c:pt>
                <c:pt idx="9">
                  <c:v>9.9999999999997868E-2</c:v>
                </c:pt>
                <c:pt idx="10">
                  <c:v>0.5</c:v>
                </c:pt>
                <c:pt idx="11">
                  <c:v>0.79999999999999716</c:v>
                </c:pt>
                <c:pt idx="12">
                  <c:v>0.79999999999999716</c:v>
                </c:pt>
                <c:pt idx="13">
                  <c:v>0.39999999999999858</c:v>
                </c:pt>
                <c:pt idx="14">
                  <c:v>0.57999999999999829</c:v>
                </c:pt>
                <c:pt idx="15">
                  <c:v>0.40000000000000213</c:v>
                </c:pt>
                <c:pt idx="16">
                  <c:v>0.40000000000000213</c:v>
                </c:pt>
                <c:pt idx="17">
                  <c:v>0.39999999999999858</c:v>
                </c:pt>
                <c:pt idx="18">
                  <c:v>1</c:v>
                </c:pt>
                <c:pt idx="19">
                  <c:v>0.5</c:v>
                </c:pt>
                <c:pt idx="20">
                  <c:v>0.19999999999999929</c:v>
                </c:pt>
                <c:pt idx="21">
                  <c:v>0.19999999999999929</c:v>
                </c:pt>
                <c:pt idx="22">
                  <c:v>0.60000000000000142</c:v>
                </c:pt>
                <c:pt idx="23">
                  <c:v>0.40000000000000213</c:v>
                </c:pt>
                <c:pt idx="24">
                  <c:v>9.9999999999997868E-2</c:v>
                </c:pt>
                <c:pt idx="25">
                  <c:v>0.5</c:v>
                </c:pt>
                <c:pt idx="26">
                  <c:v>0.5</c:v>
                </c:pt>
                <c:pt idx="27">
                  <c:v>0.60000000000000142</c:v>
                </c:pt>
                <c:pt idx="28">
                  <c:v>0.39999999999999858</c:v>
                </c:pt>
                <c:pt idx="29">
                  <c:v>0.30000000000000071</c:v>
                </c:pt>
              </c:numCache>
            </c:numRef>
          </c:val>
          <c:smooth val="0"/>
        </c:ser>
        <c:ser>
          <c:idx val="2"/>
          <c:order val="3"/>
          <c:spPr>
            <a:ln w="25400">
              <a:solidFill>
                <a:srgbClr val="660066"/>
              </a:solidFill>
              <a:prstDash val="sysDot"/>
            </a:ln>
          </c:spPr>
          <c:marker>
            <c:symbol val="none"/>
          </c:marker>
          <c:cat>
            <c:numRef>
              <c:f>数据采集图!$B$6:$AE$6</c:f>
              <c:numCache>
                <c:formatCode>m/d;@</c:formatCode>
                <c:ptCount val="30"/>
              </c:numCache>
            </c:numRef>
          </c:cat>
          <c:val>
            <c:numRef>
              <c:f>数据采集图!$B$73:$AE$73</c:f>
              <c:numCache>
                <c:formatCode>0.00</c:formatCode>
                <c:ptCount val="30"/>
                <c:pt idx="0">
                  <c:v>0.90599111111111053</c:v>
                </c:pt>
                <c:pt idx="1">
                  <c:v>0.90599111111111053</c:v>
                </c:pt>
                <c:pt idx="2">
                  <c:v>0.90599111111111053</c:v>
                </c:pt>
                <c:pt idx="3">
                  <c:v>0.90599111111111053</c:v>
                </c:pt>
                <c:pt idx="4">
                  <c:v>0.90599111111111053</c:v>
                </c:pt>
                <c:pt idx="5">
                  <c:v>0.90599111111111053</c:v>
                </c:pt>
                <c:pt idx="6">
                  <c:v>0.90599111111111053</c:v>
                </c:pt>
                <c:pt idx="7">
                  <c:v>0.90599111111111053</c:v>
                </c:pt>
                <c:pt idx="8">
                  <c:v>0.90599111111111053</c:v>
                </c:pt>
                <c:pt idx="9">
                  <c:v>0.90599111111111053</c:v>
                </c:pt>
                <c:pt idx="10">
                  <c:v>0.90599111111111053</c:v>
                </c:pt>
                <c:pt idx="11">
                  <c:v>0.90599111111111053</c:v>
                </c:pt>
                <c:pt idx="12">
                  <c:v>0.90599111111111053</c:v>
                </c:pt>
                <c:pt idx="13">
                  <c:v>0.90599111111111053</c:v>
                </c:pt>
                <c:pt idx="14">
                  <c:v>0.90599111111111053</c:v>
                </c:pt>
                <c:pt idx="15">
                  <c:v>0.90599111111111053</c:v>
                </c:pt>
                <c:pt idx="16">
                  <c:v>0.90599111111111053</c:v>
                </c:pt>
                <c:pt idx="17">
                  <c:v>0.90599111111111053</c:v>
                </c:pt>
                <c:pt idx="18">
                  <c:v>0.90599111111111053</c:v>
                </c:pt>
                <c:pt idx="19">
                  <c:v>0.90599111111111053</c:v>
                </c:pt>
                <c:pt idx="20">
                  <c:v>0.90599111111111053</c:v>
                </c:pt>
                <c:pt idx="21">
                  <c:v>0.90599111111111053</c:v>
                </c:pt>
                <c:pt idx="22">
                  <c:v>0.90599111111111053</c:v>
                </c:pt>
                <c:pt idx="23">
                  <c:v>0.90599111111111053</c:v>
                </c:pt>
                <c:pt idx="24">
                  <c:v>0.90599111111111053</c:v>
                </c:pt>
                <c:pt idx="25">
                  <c:v>0.90599111111111053</c:v>
                </c:pt>
                <c:pt idx="26">
                  <c:v>0.90599111111111053</c:v>
                </c:pt>
                <c:pt idx="27">
                  <c:v>0.90599111111111053</c:v>
                </c:pt>
                <c:pt idx="28">
                  <c:v>0.90599111111111053</c:v>
                </c:pt>
                <c:pt idx="29">
                  <c:v>0.90599111111111053</c:v>
                </c:pt>
              </c:numCache>
            </c:numRef>
          </c:val>
          <c:smooth val="0"/>
        </c:ser>
        <c:ser>
          <c:idx val="4"/>
          <c:order val="4"/>
          <c:spPr>
            <a:ln w="25400">
              <a:solidFill>
                <a:srgbClr val="808000"/>
              </a:solidFill>
              <a:prstDash val="sysDot"/>
            </a:ln>
          </c:spPr>
          <c:marker>
            <c:symbol val="none"/>
          </c:marker>
          <c:cat>
            <c:numRef>
              <c:f>数据采集图!$B$6:$AE$6</c:f>
              <c:numCache>
                <c:formatCode>m/d;@</c:formatCode>
                <c:ptCount val="30"/>
              </c:numCache>
            </c:numRef>
          </c:cat>
          <c:val>
            <c:numRef>
              <c:f>数据采集图!$B$74:$AE$74</c:f>
              <c:numCache>
                <c:formatCode>0.00</c:formatCode>
                <c:ptCount val="30"/>
                <c:pt idx="0">
                  <c:v>0.67432888888888842</c:v>
                </c:pt>
                <c:pt idx="1">
                  <c:v>0.67432888888888842</c:v>
                </c:pt>
                <c:pt idx="2">
                  <c:v>0.67432888888888842</c:v>
                </c:pt>
                <c:pt idx="3">
                  <c:v>0.67432888888888842</c:v>
                </c:pt>
                <c:pt idx="4">
                  <c:v>0.67432888888888842</c:v>
                </c:pt>
                <c:pt idx="5">
                  <c:v>0.67432888888888842</c:v>
                </c:pt>
                <c:pt idx="6">
                  <c:v>0.67432888888888842</c:v>
                </c:pt>
                <c:pt idx="7">
                  <c:v>0.67432888888888842</c:v>
                </c:pt>
                <c:pt idx="8">
                  <c:v>0.67432888888888842</c:v>
                </c:pt>
                <c:pt idx="9">
                  <c:v>0.67432888888888842</c:v>
                </c:pt>
                <c:pt idx="10">
                  <c:v>0.67432888888888842</c:v>
                </c:pt>
                <c:pt idx="11">
                  <c:v>0.67432888888888842</c:v>
                </c:pt>
                <c:pt idx="12">
                  <c:v>0.67432888888888842</c:v>
                </c:pt>
                <c:pt idx="13">
                  <c:v>0.67432888888888842</c:v>
                </c:pt>
                <c:pt idx="14">
                  <c:v>0.67432888888888842</c:v>
                </c:pt>
                <c:pt idx="15">
                  <c:v>0.67432888888888842</c:v>
                </c:pt>
                <c:pt idx="16">
                  <c:v>0.67432888888888842</c:v>
                </c:pt>
                <c:pt idx="17">
                  <c:v>0.67432888888888842</c:v>
                </c:pt>
                <c:pt idx="18">
                  <c:v>0.67432888888888842</c:v>
                </c:pt>
                <c:pt idx="19">
                  <c:v>0.67432888888888842</c:v>
                </c:pt>
                <c:pt idx="20">
                  <c:v>0.67432888888888842</c:v>
                </c:pt>
                <c:pt idx="21">
                  <c:v>0.67432888888888842</c:v>
                </c:pt>
                <c:pt idx="22">
                  <c:v>0.67432888888888842</c:v>
                </c:pt>
                <c:pt idx="23">
                  <c:v>0.67432888888888842</c:v>
                </c:pt>
                <c:pt idx="24">
                  <c:v>0.67432888888888842</c:v>
                </c:pt>
                <c:pt idx="25">
                  <c:v>0.67432888888888842</c:v>
                </c:pt>
                <c:pt idx="26">
                  <c:v>0.67432888888888842</c:v>
                </c:pt>
                <c:pt idx="27">
                  <c:v>0.67432888888888842</c:v>
                </c:pt>
                <c:pt idx="28">
                  <c:v>0.67432888888888842</c:v>
                </c:pt>
                <c:pt idx="29">
                  <c:v>0.67432888888888842</c:v>
                </c:pt>
              </c:numCache>
            </c:numRef>
          </c:val>
          <c:smooth val="0"/>
        </c:ser>
        <c:ser>
          <c:idx val="5"/>
          <c:order val="5"/>
          <c:spPr>
            <a:ln w="25400">
              <a:solidFill>
                <a:srgbClr val="808000"/>
              </a:solidFill>
              <a:prstDash val="sysDot"/>
            </a:ln>
          </c:spPr>
          <c:marker>
            <c:symbol val="none"/>
          </c:marker>
          <c:cat>
            <c:numRef>
              <c:f>数据采集图!$B$6:$AE$6</c:f>
              <c:numCache>
                <c:formatCode>m/d;@</c:formatCode>
                <c:ptCount val="30"/>
              </c:numCache>
            </c:numRef>
          </c:cat>
          <c:val>
            <c:numRef>
              <c:f>数据采集图!$B$76:$AE$76</c:f>
              <c:numCache>
                <c:formatCode>0.00</c:formatCode>
                <c:ptCount val="30"/>
                <c:pt idx="0">
                  <c:v>0.29511111111111088</c:v>
                </c:pt>
                <c:pt idx="1">
                  <c:v>0.29511111111111088</c:v>
                </c:pt>
                <c:pt idx="2">
                  <c:v>0.29511111111111088</c:v>
                </c:pt>
                <c:pt idx="3">
                  <c:v>0.29511111111111088</c:v>
                </c:pt>
                <c:pt idx="4">
                  <c:v>0.29511111111111088</c:v>
                </c:pt>
                <c:pt idx="5">
                  <c:v>0.29511111111111088</c:v>
                </c:pt>
                <c:pt idx="6">
                  <c:v>0.29511111111111088</c:v>
                </c:pt>
                <c:pt idx="7">
                  <c:v>0.29511111111111088</c:v>
                </c:pt>
                <c:pt idx="8">
                  <c:v>0.29511111111111088</c:v>
                </c:pt>
                <c:pt idx="9">
                  <c:v>0.29511111111111088</c:v>
                </c:pt>
                <c:pt idx="10">
                  <c:v>0.29511111111111088</c:v>
                </c:pt>
                <c:pt idx="11">
                  <c:v>0.29511111111111088</c:v>
                </c:pt>
                <c:pt idx="12">
                  <c:v>0.29511111111111088</c:v>
                </c:pt>
                <c:pt idx="13">
                  <c:v>0.29511111111111088</c:v>
                </c:pt>
                <c:pt idx="14">
                  <c:v>0.29511111111111088</c:v>
                </c:pt>
                <c:pt idx="15">
                  <c:v>0.29511111111111088</c:v>
                </c:pt>
                <c:pt idx="16">
                  <c:v>0.29511111111111088</c:v>
                </c:pt>
                <c:pt idx="17">
                  <c:v>0.29511111111111088</c:v>
                </c:pt>
                <c:pt idx="18">
                  <c:v>0.29511111111111088</c:v>
                </c:pt>
                <c:pt idx="19">
                  <c:v>0.29511111111111088</c:v>
                </c:pt>
                <c:pt idx="20">
                  <c:v>0.29511111111111088</c:v>
                </c:pt>
                <c:pt idx="21">
                  <c:v>0.29511111111111088</c:v>
                </c:pt>
                <c:pt idx="22">
                  <c:v>0.29511111111111088</c:v>
                </c:pt>
                <c:pt idx="23">
                  <c:v>0.29511111111111088</c:v>
                </c:pt>
                <c:pt idx="24">
                  <c:v>0.29511111111111088</c:v>
                </c:pt>
                <c:pt idx="25">
                  <c:v>0.29511111111111088</c:v>
                </c:pt>
                <c:pt idx="26">
                  <c:v>0.29511111111111088</c:v>
                </c:pt>
                <c:pt idx="27">
                  <c:v>0.29511111111111088</c:v>
                </c:pt>
                <c:pt idx="28">
                  <c:v>0.29511111111111088</c:v>
                </c:pt>
                <c:pt idx="29">
                  <c:v>0.29511111111111088</c:v>
                </c:pt>
              </c:numCache>
            </c:numRef>
          </c:val>
          <c:smooth val="0"/>
        </c:ser>
        <c:ser>
          <c:idx val="6"/>
          <c:order val="6"/>
          <c:spPr>
            <a:ln w="25400">
              <a:solidFill>
                <a:srgbClr val="660066"/>
              </a:solidFill>
              <a:prstDash val="sysDot"/>
            </a:ln>
          </c:spPr>
          <c:marker>
            <c:symbol val="none"/>
          </c:marker>
          <c:cat>
            <c:numRef>
              <c:f>数据采集图!$B$6:$AE$6</c:f>
              <c:numCache>
                <c:formatCode>m/d;@</c:formatCode>
                <c:ptCount val="30"/>
              </c:numCache>
            </c:numRef>
          </c:cat>
          <c:val>
            <c:numRef>
              <c:f>数据采集图!$B$77:$AE$77</c:f>
              <c:numCache>
                <c:formatCode>0.00</c:formatCode>
                <c:ptCount val="30"/>
                <c:pt idx="0">
                  <c:v>0.14755555555555544</c:v>
                </c:pt>
                <c:pt idx="1">
                  <c:v>0.14755555555555544</c:v>
                </c:pt>
                <c:pt idx="2">
                  <c:v>0.14755555555555544</c:v>
                </c:pt>
                <c:pt idx="3">
                  <c:v>0.14755555555555544</c:v>
                </c:pt>
                <c:pt idx="4">
                  <c:v>0.14755555555555544</c:v>
                </c:pt>
                <c:pt idx="5">
                  <c:v>0.14755555555555544</c:v>
                </c:pt>
                <c:pt idx="6">
                  <c:v>0.14755555555555544</c:v>
                </c:pt>
                <c:pt idx="7">
                  <c:v>0.14755555555555544</c:v>
                </c:pt>
                <c:pt idx="8">
                  <c:v>0.14755555555555544</c:v>
                </c:pt>
                <c:pt idx="9">
                  <c:v>0.14755555555555544</c:v>
                </c:pt>
                <c:pt idx="10">
                  <c:v>0.14755555555555544</c:v>
                </c:pt>
                <c:pt idx="11">
                  <c:v>0.14755555555555544</c:v>
                </c:pt>
                <c:pt idx="12">
                  <c:v>0.14755555555555544</c:v>
                </c:pt>
                <c:pt idx="13">
                  <c:v>0.14755555555555544</c:v>
                </c:pt>
                <c:pt idx="14">
                  <c:v>0.14755555555555544</c:v>
                </c:pt>
                <c:pt idx="15">
                  <c:v>0.14755555555555544</c:v>
                </c:pt>
                <c:pt idx="16">
                  <c:v>0.14755555555555544</c:v>
                </c:pt>
                <c:pt idx="17">
                  <c:v>0.14755555555555544</c:v>
                </c:pt>
                <c:pt idx="18">
                  <c:v>0.14755555555555544</c:v>
                </c:pt>
                <c:pt idx="19">
                  <c:v>0.14755555555555544</c:v>
                </c:pt>
                <c:pt idx="20">
                  <c:v>0.14755555555555544</c:v>
                </c:pt>
                <c:pt idx="21">
                  <c:v>0.14755555555555544</c:v>
                </c:pt>
                <c:pt idx="22">
                  <c:v>0.14755555555555544</c:v>
                </c:pt>
                <c:pt idx="23">
                  <c:v>0.14755555555555544</c:v>
                </c:pt>
                <c:pt idx="24">
                  <c:v>0.14755555555555544</c:v>
                </c:pt>
                <c:pt idx="25">
                  <c:v>0.14755555555555544</c:v>
                </c:pt>
                <c:pt idx="26">
                  <c:v>0.14755555555555544</c:v>
                </c:pt>
                <c:pt idx="27">
                  <c:v>0.14755555555555544</c:v>
                </c:pt>
                <c:pt idx="28">
                  <c:v>0.14755555555555544</c:v>
                </c:pt>
                <c:pt idx="29">
                  <c:v>0.14755555555555544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996720"/>
        <c:axId val="244997280"/>
      </c:lineChart>
      <c:catAx>
        <c:axId val="24499672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ln w="25400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244997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99728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244996720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altLang="en-US"/>
              <a:t>Average</a:t>
            </a:r>
          </a:p>
        </c:rich>
      </c:tx>
      <c:layout>
        <c:manualLayout>
          <c:xMode val="edge"/>
          <c:yMode val="edge"/>
          <c:x val="0.47987031032885635"/>
          <c:y val="1.61812297734627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57156445679168E-2"/>
          <c:y val="0.14886778439707357"/>
          <c:w val="0.95324705548874311"/>
          <c:h val="0.6828500545170112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chemeClr val="tx2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accent6">
                  <a:lumMod val="60000"/>
                  <a:lumOff val="40000"/>
                </a:schemeClr>
              </a:solidFill>
            </c:spPr>
          </c:marker>
          <c:cat>
            <c:numRef>
              <c:f>控制图1!$B$6:$AE$6</c:f>
              <c:numCache>
                <c:formatCode>m/d;@</c:formatCode>
                <c:ptCount val="30"/>
                <c:pt idx="0">
                  <c:v>3.16</c:v>
                </c:pt>
                <c:pt idx="1">
                  <c:v>3.27</c:v>
                </c:pt>
                <c:pt idx="2">
                  <c:v>41364</c:v>
                </c:pt>
              </c:numCache>
            </c:numRef>
          </c:cat>
          <c:val>
            <c:numRef>
              <c:f>控制图1!$B$14:$AE$14</c:f>
              <c:numCache>
                <c:formatCode>0.00</c:formatCode>
                <c:ptCount val="30"/>
                <c:pt idx="0">
                  <c:v>21.599999999999998</c:v>
                </c:pt>
                <c:pt idx="1">
                  <c:v>22.666666666666668</c:v>
                </c:pt>
                <c:pt idx="2">
                  <c:v>21.733333333333334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UCLXBar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控制图1!$B$6:$AE$6</c:f>
              <c:numCache>
                <c:formatCode>m/d;@</c:formatCode>
                <c:ptCount val="30"/>
                <c:pt idx="0">
                  <c:v>3.16</c:v>
                </c:pt>
                <c:pt idx="1">
                  <c:v>3.27</c:v>
                </c:pt>
                <c:pt idx="2">
                  <c:v>41364</c:v>
                </c:pt>
              </c:numCache>
            </c:numRef>
          </c:cat>
          <c:val>
            <c:numRef>
              <c:f>控制图1!$B$64:$AE$64</c:f>
              <c:numCache>
                <c:formatCode>0.00</c:formatCode>
                <c:ptCount val="30"/>
                <c:pt idx="0">
                  <c:v>23.07351749031961</c:v>
                </c:pt>
                <c:pt idx="1">
                  <c:v>23.07351749031961</c:v>
                </c:pt>
                <c:pt idx="2">
                  <c:v>23.07351749031961</c:v>
                </c:pt>
                <c:pt idx="3">
                  <c:v>23.07351749031961</c:v>
                </c:pt>
                <c:pt idx="4">
                  <c:v>23.07351749031961</c:v>
                </c:pt>
                <c:pt idx="5">
                  <c:v>23.07351749031961</c:v>
                </c:pt>
                <c:pt idx="6">
                  <c:v>23.07351749031961</c:v>
                </c:pt>
                <c:pt idx="7">
                  <c:v>23.07351749031961</c:v>
                </c:pt>
                <c:pt idx="8">
                  <c:v>23.07351749031961</c:v>
                </c:pt>
                <c:pt idx="9">
                  <c:v>23.07351749031961</c:v>
                </c:pt>
                <c:pt idx="10">
                  <c:v>23.07351749031961</c:v>
                </c:pt>
                <c:pt idx="11">
                  <c:v>23.07351749031961</c:v>
                </c:pt>
                <c:pt idx="12">
                  <c:v>23.07351749031961</c:v>
                </c:pt>
                <c:pt idx="13">
                  <c:v>23.07351749031961</c:v>
                </c:pt>
                <c:pt idx="14">
                  <c:v>23.07351749031961</c:v>
                </c:pt>
                <c:pt idx="15">
                  <c:v>23.07351749031961</c:v>
                </c:pt>
                <c:pt idx="16">
                  <c:v>23.07351749031961</c:v>
                </c:pt>
                <c:pt idx="17">
                  <c:v>23.07351749031961</c:v>
                </c:pt>
                <c:pt idx="18">
                  <c:v>23.07351749031961</c:v>
                </c:pt>
                <c:pt idx="19">
                  <c:v>23.07351749031961</c:v>
                </c:pt>
                <c:pt idx="20">
                  <c:v>23.07351749031961</c:v>
                </c:pt>
                <c:pt idx="21">
                  <c:v>23.07351749031961</c:v>
                </c:pt>
                <c:pt idx="22">
                  <c:v>23.07351749031961</c:v>
                </c:pt>
                <c:pt idx="23">
                  <c:v>23.07351749031961</c:v>
                </c:pt>
                <c:pt idx="24">
                  <c:v>23.07351749031961</c:v>
                </c:pt>
                <c:pt idx="25">
                  <c:v>23.07351749031961</c:v>
                </c:pt>
                <c:pt idx="26">
                  <c:v>23.07351749031961</c:v>
                </c:pt>
                <c:pt idx="27">
                  <c:v>23.07351749031961</c:v>
                </c:pt>
                <c:pt idx="28">
                  <c:v>23.07351749031961</c:v>
                </c:pt>
                <c:pt idx="29">
                  <c:v>23.07351749031961</c:v>
                </c:pt>
              </c:numCache>
            </c:numRef>
          </c:val>
          <c:smooth val="0"/>
        </c:ser>
        <c:ser>
          <c:idx val="2"/>
          <c:order val="2"/>
          <c:tx>
            <c:v>X-Bar</c:v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控制图1!$B$6:$AE$6</c:f>
              <c:numCache>
                <c:formatCode>m/d;@</c:formatCode>
                <c:ptCount val="30"/>
                <c:pt idx="0">
                  <c:v>3.16</c:v>
                </c:pt>
                <c:pt idx="1">
                  <c:v>3.27</c:v>
                </c:pt>
                <c:pt idx="2">
                  <c:v>41364</c:v>
                </c:pt>
              </c:numCache>
            </c:numRef>
          </c:cat>
          <c:val>
            <c:numRef>
              <c:f>控制图1!$B$67:$AE$67</c:f>
              <c:numCache>
                <c:formatCode>0.00</c:formatCode>
                <c:ptCount val="30"/>
                <c:pt idx="0">
                  <c:v>22.289111111111104</c:v>
                </c:pt>
                <c:pt idx="1">
                  <c:v>22.289111111111104</c:v>
                </c:pt>
                <c:pt idx="2">
                  <c:v>22.289111111111104</c:v>
                </c:pt>
                <c:pt idx="3">
                  <c:v>22.289111111111104</c:v>
                </c:pt>
                <c:pt idx="4">
                  <c:v>22.289111111111104</c:v>
                </c:pt>
                <c:pt idx="5">
                  <c:v>22.289111111111104</c:v>
                </c:pt>
                <c:pt idx="6">
                  <c:v>22.289111111111104</c:v>
                </c:pt>
                <c:pt idx="7">
                  <c:v>22.289111111111104</c:v>
                </c:pt>
                <c:pt idx="8">
                  <c:v>22.289111111111104</c:v>
                </c:pt>
                <c:pt idx="9">
                  <c:v>22.289111111111104</c:v>
                </c:pt>
                <c:pt idx="10">
                  <c:v>22.289111111111104</c:v>
                </c:pt>
                <c:pt idx="11">
                  <c:v>22.289111111111104</c:v>
                </c:pt>
                <c:pt idx="12">
                  <c:v>22.289111111111104</c:v>
                </c:pt>
                <c:pt idx="13">
                  <c:v>22.289111111111104</c:v>
                </c:pt>
                <c:pt idx="14">
                  <c:v>22.289111111111104</c:v>
                </c:pt>
                <c:pt idx="15">
                  <c:v>22.289111111111104</c:v>
                </c:pt>
                <c:pt idx="16">
                  <c:v>22.289111111111104</c:v>
                </c:pt>
                <c:pt idx="17">
                  <c:v>22.289111111111104</c:v>
                </c:pt>
                <c:pt idx="18">
                  <c:v>22.289111111111104</c:v>
                </c:pt>
                <c:pt idx="19">
                  <c:v>22.289111111111104</c:v>
                </c:pt>
                <c:pt idx="20">
                  <c:v>22.289111111111104</c:v>
                </c:pt>
                <c:pt idx="21">
                  <c:v>22.289111111111104</c:v>
                </c:pt>
                <c:pt idx="22">
                  <c:v>22.289111111111104</c:v>
                </c:pt>
                <c:pt idx="23">
                  <c:v>22.289111111111104</c:v>
                </c:pt>
                <c:pt idx="24">
                  <c:v>22.289111111111104</c:v>
                </c:pt>
                <c:pt idx="25">
                  <c:v>22.289111111111104</c:v>
                </c:pt>
                <c:pt idx="26">
                  <c:v>22.289111111111104</c:v>
                </c:pt>
                <c:pt idx="27">
                  <c:v>22.289111111111104</c:v>
                </c:pt>
                <c:pt idx="28">
                  <c:v>22.289111111111104</c:v>
                </c:pt>
                <c:pt idx="29">
                  <c:v>22.289111111111104</c:v>
                </c:pt>
              </c:numCache>
            </c:numRef>
          </c:val>
          <c:smooth val="0"/>
        </c:ser>
        <c:ser>
          <c:idx val="3"/>
          <c:order val="3"/>
          <c:tx>
            <c:v>LCLXBar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控制图1!$B$6:$AE$6</c:f>
              <c:numCache>
                <c:formatCode>m/d;@</c:formatCode>
                <c:ptCount val="30"/>
                <c:pt idx="0">
                  <c:v>3.16</c:v>
                </c:pt>
                <c:pt idx="1">
                  <c:v>3.27</c:v>
                </c:pt>
                <c:pt idx="2">
                  <c:v>41364</c:v>
                </c:pt>
              </c:numCache>
            </c:numRef>
          </c:cat>
          <c:val>
            <c:numRef>
              <c:f>控制图1!$B$70:$AE$70</c:f>
              <c:numCache>
                <c:formatCode>0.00</c:formatCode>
                <c:ptCount val="30"/>
                <c:pt idx="0">
                  <c:v>21.504704731902599</c:v>
                </c:pt>
                <c:pt idx="1">
                  <c:v>21.504704731902599</c:v>
                </c:pt>
                <c:pt idx="2">
                  <c:v>21.504704731902599</c:v>
                </c:pt>
                <c:pt idx="3">
                  <c:v>21.504704731902599</c:v>
                </c:pt>
                <c:pt idx="4">
                  <c:v>21.504704731902599</c:v>
                </c:pt>
                <c:pt idx="5">
                  <c:v>21.504704731902599</c:v>
                </c:pt>
                <c:pt idx="6">
                  <c:v>21.504704731902599</c:v>
                </c:pt>
                <c:pt idx="7">
                  <c:v>21.504704731902599</c:v>
                </c:pt>
                <c:pt idx="8">
                  <c:v>21.504704731902599</c:v>
                </c:pt>
                <c:pt idx="9">
                  <c:v>21.504704731902599</c:v>
                </c:pt>
                <c:pt idx="10">
                  <c:v>21.504704731902599</c:v>
                </c:pt>
                <c:pt idx="11">
                  <c:v>21.504704731902599</c:v>
                </c:pt>
                <c:pt idx="12">
                  <c:v>21.504704731902599</c:v>
                </c:pt>
                <c:pt idx="13">
                  <c:v>21.504704731902599</c:v>
                </c:pt>
                <c:pt idx="14">
                  <c:v>21.504704731902599</c:v>
                </c:pt>
                <c:pt idx="15">
                  <c:v>21.504704731902599</c:v>
                </c:pt>
                <c:pt idx="16">
                  <c:v>21.504704731902599</c:v>
                </c:pt>
                <c:pt idx="17">
                  <c:v>21.504704731902599</c:v>
                </c:pt>
                <c:pt idx="18">
                  <c:v>21.504704731902599</c:v>
                </c:pt>
                <c:pt idx="19">
                  <c:v>21.504704731902599</c:v>
                </c:pt>
                <c:pt idx="20">
                  <c:v>21.504704731902599</c:v>
                </c:pt>
                <c:pt idx="21">
                  <c:v>21.504704731902599</c:v>
                </c:pt>
                <c:pt idx="22">
                  <c:v>21.504704731902599</c:v>
                </c:pt>
                <c:pt idx="23">
                  <c:v>21.504704731902599</c:v>
                </c:pt>
                <c:pt idx="24">
                  <c:v>21.504704731902599</c:v>
                </c:pt>
                <c:pt idx="25">
                  <c:v>21.504704731902599</c:v>
                </c:pt>
                <c:pt idx="26">
                  <c:v>21.504704731902599</c:v>
                </c:pt>
                <c:pt idx="27">
                  <c:v>21.504704731902599</c:v>
                </c:pt>
                <c:pt idx="28">
                  <c:v>21.504704731902599</c:v>
                </c:pt>
                <c:pt idx="29">
                  <c:v>21.504704731902599</c:v>
                </c:pt>
              </c:numCache>
            </c:numRef>
          </c:val>
          <c:smooth val="0"/>
        </c:ser>
        <c:ser>
          <c:idx val="4"/>
          <c:order val="4"/>
          <c:tx>
            <c:v>2*Sigma</c:v>
          </c:tx>
          <c:spPr>
            <a:ln w="25400">
              <a:solidFill>
                <a:srgbClr val="660066"/>
              </a:solidFill>
              <a:prstDash val="sysDot"/>
            </a:ln>
          </c:spPr>
          <c:marker>
            <c:symbol val="none"/>
          </c:marker>
          <c:cat>
            <c:numRef>
              <c:f>控制图1!$B$6:$AE$6</c:f>
              <c:numCache>
                <c:formatCode>m/d;@</c:formatCode>
                <c:ptCount val="30"/>
                <c:pt idx="0">
                  <c:v>3.16</c:v>
                </c:pt>
                <c:pt idx="1">
                  <c:v>3.27</c:v>
                </c:pt>
                <c:pt idx="2">
                  <c:v>41364</c:v>
                </c:pt>
              </c:numCache>
            </c:numRef>
          </c:cat>
          <c:val>
            <c:numRef>
              <c:f>控制图1!$B$65:$AE$65</c:f>
              <c:numCache>
                <c:formatCode>0.00</c:formatCode>
                <c:ptCount val="30"/>
                <c:pt idx="0">
                  <c:v>22.812048697250109</c:v>
                </c:pt>
                <c:pt idx="1">
                  <c:v>22.812048697250109</c:v>
                </c:pt>
                <c:pt idx="2">
                  <c:v>22.812048697250109</c:v>
                </c:pt>
                <c:pt idx="3">
                  <c:v>22.812048697250109</c:v>
                </c:pt>
                <c:pt idx="4">
                  <c:v>22.812048697250109</c:v>
                </c:pt>
                <c:pt idx="5">
                  <c:v>22.812048697250109</c:v>
                </c:pt>
                <c:pt idx="6">
                  <c:v>22.812048697250109</c:v>
                </c:pt>
                <c:pt idx="7">
                  <c:v>22.812048697250109</c:v>
                </c:pt>
                <c:pt idx="8">
                  <c:v>22.812048697250109</c:v>
                </c:pt>
                <c:pt idx="9">
                  <c:v>22.812048697250109</c:v>
                </c:pt>
                <c:pt idx="10">
                  <c:v>22.812048697250109</c:v>
                </c:pt>
                <c:pt idx="11">
                  <c:v>22.812048697250109</c:v>
                </c:pt>
                <c:pt idx="12">
                  <c:v>22.812048697250109</c:v>
                </c:pt>
                <c:pt idx="13">
                  <c:v>22.812048697250109</c:v>
                </c:pt>
                <c:pt idx="14">
                  <c:v>22.812048697250109</c:v>
                </c:pt>
                <c:pt idx="15">
                  <c:v>22.812048697250109</c:v>
                </c:pt>
                <c:pt idx="16">
                  <c:v>22.812048697250109</c:v>
                </c:pt>
                <c:pt idx="17">
                  <c:v>22.812048697250109</c:v>
                </c:pt>
                <c:pt idx="18">
                  <c:v>22.812048697250109</c:v>
                </c:pt>
                <c:pt idx="19">
                  <c:v>22.812048697250109</c:v>
                </c:pt>
                <c:pt idx="20">
                  <c:v>22.812048697250109</c:v>
                </c:pt>
                <c:pt idx="21">
                  <c:v>22.812048697250109</c:v>
                </c:pt>
                <c:pt idx="22">
                  <c:v>22.812048697250109</c:v>
                </c:pt>
                <c:pt idx="23">
                  <c:v>22.812048697250109</c:v>
                </c:pt>
                <c:pt idx="24">
                  <c:v>22.812048697250109</c:v>
                </c:pt>
                <c:pt idx="25">
                  <c:v>22.812048697250109</c:v>
                </c:pt>
                <c:pt idx="26">
                  <c:v>22.812048697250109</c:v>
                </c:pt>
                <c:pt idx="27">
                  <c:v>22.812048697250109</c:v>
                </c:pt>
                <c:pt idx="28">
                  <c:v>22.812048697250109</c:v>
                </c:pt>
                <c:pt idx="29">
                  <c:v>22.812048697250109</c:v>
                </c:pt>
              </c:numCache>
            </c:numRef>
          </c:val>
          <c:smooth val="0"/>
        </c:ser>
        <c:ser>
          <c:idx val="5"/>
          <c:order val="5"/>
          <c:tx>
            <c:v>1*Sigma</c:v>
          </c:tx>
          <c:spPr>
            <a:ln w="25400">
              <a:solidFill>
                <a:srgbClr val="808000"/>
              </a:solidFill>
              <a:prstDash val="sysDot"/>
            </a:ln>
          </c:spPr>
          <c:marker>
            <c:symbol val="none"/>
          </c:marker>
          <c:cat>
            <c:numRef>
              <c:f>控制图1!$B$6:$AE$6</c:f>
              <c:numCache>
                <c:formatCode>m/d;@</c:formatCode>
                <c:ptCount val="30"/>
                <c:pt idx="0">
                  <c:v>3.16</c:v>
                </c:pt>
                <c:pt idx="1">
                  <c:v>3.27</c:v>
                </c:pt>
                <c:pt idx="2">
                  <c:v>41364</c:v>
                </c:pt>
              </c:numCache>
            </c:numRef>
          </c:cat>
          <c:val>
            <c:numRef>
              <c:f>控制图1!$B$66:$AE$66</c:f>
              <c:numCache>
                <c:formatCode>0.00</c:formatCode>
                <c:ptCount val="30"/>
                <c:pt idx="0">
                  <c:v>22.550579904180605</c:v>
                </c:pt>
                <c:pt idx="1">
                  <c:v>22.550579904180605</c:v>
                </c:pt>
                <c:pt idx="2">
                  <c:v>22.550579904180605</c:v>
                </c:pt>
                <c:pt idx="3">
                  <c:v>22.550579904180605</c:v>
                </c:pt>
                <c:pt idx="4">
                  <c:v>22.550579904180605</c:v>
                </c:pt>
                <c:pt idx="5">
                  <c:v>22.550579904180605</c:v>
                </c:pt>
                <c:pt idx="6">
                  <c:v>22.550579904180605</c:v>
                </c:pt>
                <c:pt idx="7">
                  <c:v>22.550579904180605</c:v>
                </c:pt>
                <c:pt idx="8">
                  <c:v>22.550579904180605</c:v>
                </c:pt>
                <c:pt idx="9">
                  <c:v>22.550579904180605</c:v>
                </c:pt>
                <c:pt idx="10">
                  <c:v>22.550579904180605</c:v>
                </c:pt>
                <c:pt idx="11">
                  <c:v>22.550579904180605</c:v>
                </c:pt>
                <c:pt idx="12">
                  <c:v>22.550579904180605</c:v>
                </c:pt>
                <c:pt idx="13">
                  <c:v>22.550579904180605</c:v>
                </c:pt>
                <c:pt idx="14">
                  <c:v>22.550579904180605</c:v>
                </c:pt>
                <c:pt idx="15">
                  <c:v>22.550579904180605</c:v>
                </c:pt>
                <c:pt idx="16">
                  <c:v>22.550579904180605</c:v>
                </c:pt>
                <c:pt idx="17">
                  <c:v>22.550579904180605</c:v>
                </c:pt>
                <c:pt idx="18">
                  <c:v>22.550579904180605</c:v>
                </c:pt>
                <c:pt idx="19">
                  <c:v>22.550579904180605</c:v>
                </c:pt>
                <c:pt idx="20">
                  <c:v>22.550579904180605</c:v>
                </c:pt>
                <c:pt idx="21">
                  <c:v>22.550579904180605</c:v>
                </c:pt>
                <c:pt idx="22">
                  <c:v>22.550579904180605</c:v>
                </c:pt>
                <c:pt idx="23">
                  <c:v>22.550579904180605</c:v>
                </c:pt>
                <c:pt idx="24">
                  <c:v>22.550579904180605</c:v>
                </c:pt>
                <c:pt idx="25">
                  <c:v>22.550579904180605</c:v>
                </c:pt>
                <c:pt idx="26">
                  <c:v>22.550579904180605</c:v>
                </c:pt>
                <c:pt idx="27">
                  <c:v>22.550579904180605</c:v>
                </c:pt>
                <c:pt idx="28">
                  <c:v>22.550579904180605</c:v>
                </c:pt>
                <c:pt idx="29">
                  <c:v>22.550579904180605</c:v>
                </c:pt>
              </c:numCache>
            </c:numRef>
          </c:val>
          <c:smooth val="0"/>
        </c:ser>
        <c:ser>
          <c:idx val="6"/>
          <c:order val="6"/>
          <c:spPr>
            <a:ln w="25400">
              <a:solidFill>
                <a:srgbClr val="808000"/>
              </a:solidFill>
              <a:prstDash val="sysDot"/>
            </a:ln>
          </c:spPr>
          <c:marker>
            <c:symbol val="none"/>
          </c:marker>
          <c:cat>
            <c:numRef>
              <c:f>控制图1!$B$6:$AE$6</c:f>
              <c:numCache>
                <c:formatCode>m/d;@</c:formatCode>
                <c:ptCount val="30"/>
                <c:pt idx="0">
                  <c:v>3.16</c:v>
                </c:pt>
                <c:pt idx="1">
                  <c:v>3.27</c:v>
                </c:pt>
                <c:pt idx="2">
                  <c:v>41364</c:v>
                </c:pt>
              </c:numCache>
            </c:numRef>
          </c:cat>
          <c:val>
            <c:numRef>
              <c:f>控制图1!$B$68:$AE$68</c:f>
              <c:numCache>
                <c:formatCode>0.00</c:formatCode>
                <c:ptCount val="30"/>
                <c:pt idx="0">
                  <c:v>22.027642318041604</c:v>
                </c:pt>
                <c:pt idx="1">
                  <c:v>22.027642318041604</c:v>
                </c:pt>
                <c:pt idx="2">
                  <c:v>22.027642318041604</c:v>
                </c:pt>
                <c:pt idx="3">
                  <c:v>22.027642318041604</c:v>
                </c:pt>
                <c:pt idx="4">
                  <c:v>22.027642318041604</c:v>
                </c:pt>
                <c:pt idx="5">
                  <c:v>22.027642318041604</c:v>
                </c:pt>
                <c:pt idx="6">
                  <c:v>22.027642318041604</c:v>
                </c:pt>
                <c:pt idx="7">
                  <c:v>22.027642318041604</c:v>
                </c:pt>
                <c:pt idx="8">
                  <c:v>22.027642318041604</c:v>
                </c:pt>
                <c:pt idx="9">
                  <c:v>22.027642318041604</c:v>
                </c:pt>
                <c:pt idx="10">
                  <c:v>22.027642318041604</c:v>
                </c:pt>
                <c:pt idx="11">
                  <c:v>22.027642318041604</c:v>
                </c:pt>
                <c:pt idx="12">
                  <c:v>22.027642318041604</c:v>
                </c:pt>
                <c:pt idx="13">
                  <c:v>22.027642318041604</c:v>
                </c:pt>
                <c:pt idx="14">
                  <c:v>22.027642318041604</c:v>
                </c:pt>
                <c:pt idx="15">
                  <c:v>22.027642318041604</c:v>
                </c:pt>
                <c:pt idx="16">
                  <c:v>22.027642318041604</c:v>
                </c:pt>
                <c:pt idx="17">
                  <c:v>22.027642318041604</c:v>
                </c:pt>
                <c:pt idx="18">
                  <c:v>22.027642318041604</c:v>
                </c:pt>
                <c:pt idx="19">
                  <c:v>22.027642318041604</c:v>
                </c:pt>
                <c:pt idx="20">
                  <c:v>22.027642318041604</c:v>
                </c:pt>
                <c:pt idx="21">
                  <c:v>22.027642318041604</c:v>
                </c:pt>
                <c:pt idx="22">
                  <c:v>22.027642318041604</c:v>
                </c:pt>
                <c:pt idx="23">
                  <c:v>22.027642318041604</c:v>
                </c:pt>
                <c:pt idx="24">
                  <c:v>22.027642318041604</c:v>
                </c:pt>
                <c:pt idx="25">
                  <c:v>22.027642318041604</c:v>
                </c:pt>
                <c:pt idx="26">
                  <c:v>22.027642318041604</c:v>
                </c:pt>
                <c:pt idx="27">
                  <c:v>22.027642318041604</c:v>
                </c:pt>
                <c:pt idx="28">
                  <c:v>22.027642318041604</c:v>
                </c:pt>
                <c:pt idx="29">
                  <c:v>22.027642318041604</c:v>
                </c:pt>
              </c:numCache>
            </c:numRef>
          </c:val>
          <c:smooth val="0"/>
        </c:ser>
        <c:ser>
          <c:idx val="7"/>
          <c:order val="7"/>
          <c:spPr>
            <a:ln w="25400">
              <a:solidFill>
                <a:srgbClr val="660066"/>
              </a:solidFill>
              <a:prstDash val="sysDot"/>
            </a:ln>
          </c:spPr>
          <c:marker>
            <c:symbol val="none"/>
          </c:marker>
          <c:cat>
            <c:numRef>
              <c:f>控制图1!$B$6:$AE$6</c:f>
              <c:numCache>
                <c:formatCode>m/d;@</c:formatCode>
                <c:ptCount val="30"/>
                <c:pt idx="0">
                  <c:v>3.16</c:v>
                </c:pt>
                <c:pt idx="1">
                  <c:v>3.27</c:v>
                </c:pt>
                <c:pt idx="2">
                  <c:v>41364</c:v>
                </c:pt>
              </c:numCache>
            </c:numRef>
          </c:cat>
          <c:val>
            <c:numRef>
              <c:f>控制图1!$B$69:$AE$69</c:f>
              <c:numCache>
                <c:formatCode>0.00</c:formatCode>
                <c:ptCount val="30"/>
                <c:pt idx="0">
                  <c:v>21.7661735249721</c:v>
                </c:pt>
                <c:pt idx="1">
                  <c:v>21.7661735249721</c:v>
                </c:pt>
                <c:pt idx="2">
                  <c:v>21.7661735249721</c:v>
                </c:pt>
                <c:pt idx="3">
                  <c:v>21.7661735249721</c:v>
                </c:pt>
                <c:pt idx="4">
                  <c:v>21.7661735249721</c:v>
                </c:pt>
                <c:pt idx="5">
                  <c:v>21.7661735249721</c:v>
                </c:pt>
                <c:pt idx="6">
                  <c:v>21.7661735249721</c:v>
                </c:pt>
                <c:pt idx="7">
                  <c:v>21.7661735249721</c:v>
                </c:pt>
                <c:pt idx="8">
                  <c:v>21.7661735249721</c:v>
                </c:pt>
                <c:pt idx="9">
                  <c:v>21.7661735249721</c:v>
                </c:pt>
                <c:pt idx="10">
                  <c:v>21.7661735249721</c:v>
                </c:pt>
                <c:pt idx="11">
                  <c:v>21.7661735249721</c:v>
                </c:pt>
                <c:pt idx="12">
                  <c:v>21.7661735249721</c:v>
                </c:pt>
                <c:pt idx="13">
                  <c:v>21.7661735249721</c:v>
                </c:pt>
                <c:pt idx="14">
                  <c:v>21.7661735249721</c:v>
                </c:pt>
                <c:pt idx="15">
                  <c:v>21.7661735249721</c:v>
                </c:pt>
                <c:pt idx="16">
                  <c:v>21.7661735249721</c:v>
                </c:pt>
                <c:pt idx="17">
                  <c:v>21.7661735249721</c:v>
                </c:pt>
                <c:pt idx="18">
                  <c:v>21.7661735249721</c:v>
                </c:pt>
                <c:pt idx="19">
                  <c:v>21.7661735249721</c:v>
                </c:pt>
                <c:pt idx="20">
                  <c:v>21.7661735249721</c:v>
                </c:pt>
                <c:pt idx="21">
                  <c:v>21.7661735249721</c:v>
                </c:pt>
                <c:pt idx="22">
                  <c:v>21.7661735249721</c:v>
                </c:pt>
                <c:pt idx="23">
                  <c:v>21.7661735249721</c:v>
                </c:pt>
                <c:pt idx="24">
                  <c:v>21.7661735249721</c:v>
                </c:pt>
                <c:pt idx="25">
                  <c:v>21.7661735249721</c:v>
                </c:pt>
                <c:pt idx="26">
                  <c:v>21.7661735249721</c:v>
                </c:pt>
                <c:pt idx="27">
                  <c:v>21.7661735249721</c:v>
                </c:pt>
                <c:pt idx="28">
                  <c:v>21.7661735249721</c:v>
                </c:pt>
                <c:pt idx="29">
                  <c:v>21.7661735249721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811712"/>
        <c:axId val="328812272"/>
      </c:lineChart>
      <c:catAx>
        <c:axId val="32881171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ln w="25400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328812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812272"/>
        <c:scaling>
          <c:orientation val="minMax"/>
          <c:min val="21"/>
        </c:scaling>
        <c:delete val="0"/>
        <c:axPos val="l"/>
        <c:numFmt formatCode="@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328811712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  <a:prstDash val="sysDot"/>
        </a:ln>
      </c:spPr>
    </c:plotArea>
    <c:legend>
      <c:legendPos val="t"/>
      <c:layout>
        <c:manualLayout>
          <c:xMode val="edge"/>
          <c:yMode val="edge"/>
          <c:x val="0.55649367997798227"/>
          <c:y val="5.1779935275080895E-2"/>
          <c:w val="0.43311704962710862"/>
          <c:h val="5.1779935275080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0"/>
    <c:dispBlanksAs val="gap"/>
    <c:showDLblsOverMax val="0"/>
  </c:chart>
  <c:spPr>
    <a:solidFill>
      <a:srgbClr val="FFFFFF"/>
    </a:solidFill>
    <a:ln w="25400">
      <a:solidFill>
        <a:schemeClr val="bg1">
          <a:lumMod val="50000"/>
        </a:schemeClr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altLang="en-US"/>
              <a:t>Range</a:t>
            </a:r>
          </a:p>
        </c:rich>
      </c:tx>
      <c:layout>
        <c:manualLayout>
          <c:xMode val="edge"/>
          <c:yMode val="edge"/>
          <c:x val="0.49025991635956007"/>
          <c:y val="5.514705882352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634470438692241E-2"/>
          <c:y val="6.0169492530867792E-2"/>
          <c:w val="0.96688342344873202"/>
          <c:h val="0.794117647058823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控制图1!$B$6:$AE$6</c:f>
              <c:numCache>
                <c:formatCode>m/d;@</c:formatCode>
                <c:ptCount val="30"/>
                <c:pt idx="0">
                  <c:v>3.16</c:v>
                </c:pt>
                <c:pt idx="1">
                  <c:v>3.27</c:v>
                </c:pt>
                <c:pt idx="2">
                  <c:v>41364</c:v>
                </c:pt>
              </c:numCache>
            </c:numRef>
          </c:cat>
          <c:val>
            <c:numRef>
              <c:f>控制图1!$B$72:$AE$72</c:f>
              <c:numCache>
                <c:formatCode>0.00</c:formatCode>
                <c:ptCount val="30"/>
                <c:pt idx="0">
                  <c:v>1.5419999999999976</c:v>
                </c:pt>
                <c:pt idx="1">
                  <c:v>1.5419999999999976</c:v>
                </c:pt>
                <c:pt idx="2">
                  <c:v>1.5419999999999976</c:v>
                </c:pt>
                <c:pt idx="3">
                  <c:v>1.5419999999999976</c:v>
                </c:pt>
                <c:pt idx="4">
                  <c:v>1.5419999999999976</c:v>
                </c:pt>
                <c:pt idx="5">
                  <c:v>1.5419999999999976</c:v>
                </c:pt>
                <c:pt idx="6">
                  <c:v>1.5419999999999976</c:v>
                </c:pt>
                <c:pt idx="7">
                  <c:v>1.5419999999999976</c:v>
                </c:pt>
                <c:pt idx="8">
                  <c:v>1.5419999999999976</c:v>
                </c:pt>
                <c:pt idx="9">
                  <c:v>1.5419999999999976</c:v>
                </c:pt>
                <c:pt idx="10">
                  <c:v>1.5419999999999976</c:v>
                </c:pt>
                <c:pt idx="11">
                  <c:v>1.5419999999999976</c:v>
                </c:pt>
                <c:pt idx="12">
                  <c:v>1.5419999999999976</c:v>
                </c:pt>
                <c:pt idx="13">
                  <c:v>1.5419999999999976</c:v>
                </c:pt>
                <c:pt idx="14">
                  <c:v>1.5419999999999976</c:v>
                </c:pt>
                <c:pt idx="15">
                  <c:v>1.5419999999999976</c:v>
                </c:pt>
                <c:pt idx="16">
                  <c:v>1.5419999999999976</c:v>
                </c:pt>
                <c:pt idx="17">
                  <c:v>1.5419999999999976</c:v>
                </c:pt>
                <c:pt idx="18">
                  <c:v>1.5419999999999976</c:v>
                </c:pt>
                <c:pt idx="19">
                  <c:v>1.5419999999999976</c:v>
                </c:pt>
                <c:pt idx="20">
                  <c:v>1.5419999999999976</c:v>
                </c:pt>
                <c:pt idx="21">
                  <c:v>1.5419999999999976</c:v>
                </c:pt>
                <c:pt idx="22">
                  <c:v>1.5419999999999976</c:v>
                </c:pt>
                <c:pt idx="23">
                  <c:v>1.5419999999999976</c:v>
                </c:pt>
                <c:pt idx="24">
                  <c:v>1.5419999999999976</c:v>
                </c:pt>
                <c:pt idx="25">
                  <c:v>1.5419999999999976</c:v>
                </c:pt>
                <c:pt idx="26">
                  <c:v>1.5419999999999976</c:v>
                </c:pt>
                <c:pt idx="27">
                  <c:v>1.5419999999999976</c:v>
                </c:pt>
                <c:pt idx="28">
                  <c:v>1.5419999999999976</c:v>
                </c:pt>
                <c:pt idx="29">
                  <c:v>1.5419999999999976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控制图1!$B$6:$AE$6</c:f>
              <c:numCache>
                <c:formatCode>m/d;@</c:formatCode>
                <c:ptCount val="30"/>
                <c:pt idx="0">
                  <c:v>3.16</c:v>
                </c:pt>
                <c:pt idx="1">
                  <c:v>3.27</c:v>
                </c:pt>
                <c:pt idx="2">
                  <c:v>41364</c:v>
                </c:pt>
              </c:numCache>
            </c:numRef>
          </c:cat>
          <c:val>
            <c:numRef>
              <c:f>控制图1!$B$75:$AE$75</c:f>
              <c:numCache>
                <c:formatCode>0.00</c:formatCode>
                <c:ptCount val="30"/>
                <c:pt idx="0">
                  <c:v>0.59999999999999909</c:v>
                </c:pt>
                <c:pt idx="1">
                  <c:v>0.59999999999999909</c:v>
                </c:pt>
                <c:pt idx="2">
                  <c:v>0.59999999999999909</c:v>
                </c:pt>
                <c:pt idx="3">
                  <c:v>0.59999999999999909</c:v>
                </c:pt>
                <c:pt idx="4">
                  <c:v>0.59999999999999909</c:v>
                </c:pt>
                <c:pt idx="5">
                  <c:v>0.59999999999999909</c:v>
                </c:pt>
                <c:pt idx="6">
                  <c:v>0.59999999999999909</c:v>
                </c:pt>
                <c:pt idx="7">
                  <c:v>0.59999999999999909</c:v>
                </c:pt>
                <c:pt idx="8">
                  <c:v>0.59999999999999909</c:v>
                </c:pt>
                <c:pt idx="9">
                  <c:v>0.59999999999999909</c:v>
                </c:pt>
                <c:pt idx="10">
                  <c:v>0.59999999999999909</c:v>
                </c:pt>
                <c:pt idx="11">
                  <c:v>0.59999999999999909</c:v>
                </c:pt>
                <c:pt idx="12">
                  <c:v>0.59999999999999909</c:v>
                </c:pt>
                <c:pt idx="13">
                  <c:v>0.59999999999999909</c:v>
                </c:pt>
                <c:pt idx="14">
                  <c:v>0.59999999999999909</c:v>
                </c:pt>
                <c:pt idx="15">
                  <c:v>0.59999999999999909</c:v>
                </c:pt>
                <c:pt idx="16">
                  <c:v>0.59999999999999909</c:v>
                </c:pt>
                <c:pt idx="17">
                  <c:v>0.59999999999999909</c:v>
                </c:pt>
                <c:pt idx="18">
                  <c:v>0.59999999999999909</c:v>
                </c:pt>
                <c:pt idx="19">
                  <c:v>0.59999999999999909</c:v>
                </c:pt>
                <c:pt idx="20">
                  <c:v>0.59999999999999909</c:v>
                </c:pt>
                <c:pt idx="21">
                  <c:v>0.59999999999999909</c:v>
                </c:pt>
                <c:pt idx="22">
                  <c:v>0.59999999999999909</c:v>
                </c:pt>
                <c:pt idx="23">
                  <c:v>0.59999999999999909</c:v>
                </c:pt>
                <c:pt idx="24">
                  <c:v>0.59999999999999909</c:v>
                </c:pt>
                <c:pt idx="25">
                  <c:v>0.59999999999999909</c:v>
                </c:pt>
                <c:pt idx="26">
                  <c:v>0.59999999999999909</c:v>
                </c:pt>
                <c:pt idx="27">
                  <c:v>0.59999999999999909</c:v>
                </c:pt>
                <c:pt idx="28">
                  <c:v>0.59999999999999909</c:v>
                </c:pt>
                <c:pt idx="29">
                  <c:v>0.59999999999999909</c:v>
                </c:pt>
              </c:numCache>
            </c:numRef>
          </c:val>
          <c:smooth val="0"/>
        </c:ser>
        <c:ser>
          <c:idx val="3"/>
          <c:order val="2"/>
          <c:spPr>
            <a:ln w="19050">
              <a:solidFill>
                <a:schemeClr val="tx2">
                  <a:lumMod val="50000"/>
                </a:schemeClr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0C0C0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numRef>
              <c:f>控制图1!$B$6:$AE$6</c:f>
              <c:numCache>
                <c:formatCode>m/d;@</c:formatCode>
                <c:ptCount val="30"/>
                <c:pt idx="0">
                  <c:v>3.16</c:v>
                </c:pt>
                <c:pt idx="1">
                  <c:v>3.27</c:v>
                </c:pt>
                <c:pt idx="2">
                  <c:v>41364</c:v>
                </c:pt>
              </c:numCache>
            </c:numRef>
          </c:cat>
          <c:val>
            <c:numRef>
              <c:f>控制图1!$B$15:$AE$15</c:f>
              <c:numCache>
                <c:formatCode>0.00</c:formatCode>
                <c:ptCount val="30"/>
                <c:pt idx="0">
                  <c:v>0.5</c:v>
                </c:pt>
                <c:pt idx="1">
                  <c:v>0.19999999999999929</c:v>
                </c:pt>
                <c:pt idx="2">
                  <c:v>1.0999999999999979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3"/>
          <c:spPr>
            <a:ln w="25400">
              <a:solidFill>
                <a:srgbClr val="660066"/>
              </a:solidFill>
              <a:prstDash val="sysDot"/>
            </a:ln>
          </c:spPr>
          <c:marker>
            <c:symbol val="none"/>
          </c:marker>
          <c:cat>
            <c:numRef>
              <c:f>控制图1!$B$6:$AE$6</c:f>
              <c:numCache>
                <c:formatCode>m/d;@</c:formatCode>
                <c:ptCount val="30"/>
                <c:pt idx="0">
                  <c:v>3.16</c:v>
                </c:pt>
                <c:pt idx="1">
                  <c:v>3.27</c:v>
                </c:pt>
                <c:pt idx="2">
                  <c:v>41364</c:v>
                </c:pt>
              </c:numCache>
            </c:numRef>
          </c:cat>
          <c:val>
            <c:numRef>
              <c:f>控制图1!$B$73:$AE$73</c:f>
              <c:numCache>
                <c:formatCode>0.00</c:formatCode>
                <c:ptCount val="30"/>
                <c:pt idx="0">
                  <c:v>1.227999999999998</c:v>
                </c:pt>
                <c:pt idx="1">
                  <c:v>1.227999999999998</c:v>
                </c:pt>
                <c:pt idx="2">
                  <c:v>1.227999999999998</c:v>
                </c:pt>
                <c:pt idx="3">
                  <c:v>1.227999999999998</c:v>
                </c:pt>
                <c:pt idx="4">
                  <c:v>1.227999999999998</c:v>
                </c:pt>
                <c:pt idx="5">
                  <c:v>1.227999999999998</c:v>
                </c:pt>
                <c:pt idx="6">
                  <c:v>1.227999999999998</c:v>
                </c:pt>
                <c:pt idx="7">
                  <c:v>1.227999999999998</c:v>
                </c:pt>
                <c:pt idx="8">
                  <c:v>1.227999999999998</c:v>
                </c:pt>
                <c:pt idx="9">
                  <c:v>1.227999999999998</c:v>
                </c:pt>
                <c:pt idx="10">
                  <c:v>1.227999999999998</c:v>
                </c:pt>
                <c:pt idx="11">
                  <c:v>1.227999999999998</c:v>
                </c:pt>
                <c:pt idx="12">
                  <c:v>1.227999999999998</c:v>
                </c:pt>
                <c:pt idx="13">
                  <c:v>1.227999999999998</c:v>
                </c:pt>
                <c:pt idx="14">
                  <c:v>1.227999999999998</c:v>
                </c:pt>
                <c:pt idx="15">
                  <c:v>1.227999999999998</c:v>
                </c:pt>
                <c:pt idx="16">
                  <c:v>1.227999999999998</c:v>
                </c:pt>
                <c:pt idx="17">
                  <c:v>1.227999999999998</c:v>
                </c:pt>
                <c:pt idx="18">
                  <c:v>1.227999999999998</c:v>
                </c:pt>
                <c:pt idx="19">
                  <c:v>1.227999999999998</c:v>
                </c:pt>
                <c:pt idx="20">
                  <c:v>1.227999999999998</c:v>
                </c:pt>
                <c:pt idx="21">
                  <c:v>1.227999999999998</c:v>
                </c:pt>
                <c:pt idx="22">
                  <c:v>1.227999999999998</c:v>
                </c:pt>
                <c:pt idx="23">
                  <c:v>1.227999999999998</c:v>
                </c:pt>
                <c:pt idx="24">
                  <c:v>1.227999999999998</c:v>
                </c:pt>
                <c:pt idx="25">
                  <c:v>1.227999999999998</c:v>
                </c:pt>
                <c:pt idx="26">
                  <c:v>1.227999999999998</c:v>
                </c:pt>
                <c:pt idx="27">
                  <c:v>1.227999999999998</c:v>
                </c:pt>
                <c:pt idx="28">
                  <c:v>1.227999999999998</c:v>
                </c:pt>
                <c:pt idx="29">
                  <c:v>1.227999999999998</c:v>
                </c:pt>
              </c:numCache>
            </c:numRef>
          </c:val>
          <c:smooth val="0"/>
        </c:ser>
        <c:ser>
          <c:idx val="4"/>
          <c:order val="4"/>
          <c:spPr>
            <a:ln w="25400">
              <a:solidFill>
                <a:srgbClr val="808000"/>
              </a:solidFill>
              <a:prstDash val="sysDot"/>
            </a:ln>
          </c:spPr>
          <c:marker>
            <c:symbol val="none"/>
          </c:marker>
          <c:cat>
            <c:numRef>
              <c:f>控制图1!$B$6:$AE$6</c:f>
              <c:numCache>
                <c:formatCode>m/d;@</c:formatCode>
                <c:ptCount val="30"/>
                <c:pt idx="0">
                  <c:v>3.16</c:v>
                </c:pt>
                <c:pt idx="1">
                  <c:v>3.27</c:v>
                </c:pt>
                <c:pt idx="2">
                  <c:v>41364</c:v>
                </c:pt>
              </c:numCache>
            </c:numRef>
          </c:cat>
          <c:val>
            <c:numRef>
              <c:f>控制图1!$B$74:$AE$74</c:f>
              <c:numCache>
                <c:formatCode>0.00</c:formatCode>
                <c:ptCount val="30"/>
                <c:pt idx="0">
                  <c:v>0.91399999999999859</c:v>
                </c:pt>
                <c:pt idx="1">
                  <c:v>0.91399999999999859</c:v>
                </c:pt>
                <c:pt idx="2">
                  <c:v>0.91399999999999859</c:v>
                </c:pt>
                <c:pt idx="3">
                  <c:v>0.91399999999999859</c:v>
                </c:pt>
                <c:pt idx="4">
                  <c:v>0.91399999999999859</c:v>
                </c:pt>
                <c:pt idx="5">
                  <c:v>0.91399999999999859</c:v>
                </c:pt>
                <c:pt idx="6">
                  <c:v>0.91399999999999859</c:v>
                </c:pt>
                <c:pt idx="7">
                  <c:v>0.91399999999999859</c:v>
                </c:pt>
                <c:pt idx="8">
                  <c:v>0.91399999999999859</c:v>
                </c:pt>
                <c:pt idx="9">
                  <c:v>0.91399999999999859</c:v>
                </c:pt>
                <c:pt idx="10">
                  <c:v>0.91399999999999859</c:v>
                </c:pt>
                <c:pt idx="11">
                  <c:v>0.91399999999999859</c:v>
                </c:pt>
                <c:pt idx="12">
                  <c:v>0.91399999999999859</c:v>
                </c:pt>
                <c:pt idx="13">
                  <c:v>0.91399999999999859</c:v>
                </c:pt>
                <c:pt idx="14">
                  <c:v>0.91399999999999859</c:v>
                </c:pt>
                <c:pt idx="15">
                  <c:v>0.91399999999999859</c:v>
                </c:pt>
                <c:pt idx="16">
                  <c:v>0.91399999999999859</c:v>
                </c:pt>
                <c:pt idx="17">
                  <c:v>0.91399999999999859</c:v>
                </c:pt>
                <c:pt idx="18">
                  <c:v>0.91399999999999859</c:v>
                </c:pt>
                <c:pt idx="19">
                  <c:v>0.91399999999999859</c:v>
                </c:pt>
                <c:pt idx="20">
                  <c:v>0.91399999999999859</c:v>
                </c:pt>
                <c:pt idx="21">
                  <c:v>0.91399999999999859</c:v>
                </c:pt>
                <c:pt idx="22">
                  <c:v>0.91399999999999859</c:v>
                </c:pt>
                <c:pt idx="23">
                  <c:v>0.91399999999999859</c:v>
                </c:pt>
                <c:pt idx="24">
                  <c:v>0.91399999999999859</c:v>
                </c:pt>
                <c:pt idx="25">
                  <c:v>0.91399999999999859</c:v>
                </c:pt>
                <c:pt idx="26">
                  <c:v>0.91399999999999859</c:v>
                </c:pt>
                <c:pt idx="27">
                  <c:v>0.91399999999999859</c:v>
                </c:pt>
                <c:pt idx="28">
                  <c:v>0.91399999999999859</c:v>
                </c:pt>
                <c:pt idx="29">
                  <c:v>0.91399999999999859</c:v>
                </c:pt>
              </c:numCache>
            </c:numRef>
          </c:val>
          <c:smooth val="0"/>
        </c:ser>
        <c:ser>
          <c:idx val="5"/>
          <c:order val="5"/>
          <c:spPr>
            <a:ln w="25400">
              <a:solidFill>
                <a:srgbClr val="808000"/>
              </a:solidFill>
              <a:prstDash val="sysDot"/>
            </a:ln>
          </c:spPr>
          <c:marker>
            <c:symbol val="none"/>
          </c:marker>
          <c:cat>
            <c:numRef>
              <c:f>控制图1!$B$6:$AE$6</c:f>
              <c:numCache>
                <c:formatCode>m/d;@</c:formatCode>
                <c:ptCount val="30"/>
                <c:pt idx="0">
                  <c:v>3.16</c:v>
                </c:pt>
                <c:pt idx="1">
                  <c:v>3.27</c:v>
                </c:pt>
                <c:pt idx="2">
                  <c:v>41364</c:v>
                </c:pt>
              </c:numCache>
            </c:numRef>
          </c:cat>
          <c:val>
            <c:numRef>
              <c:f>控制图1!$B$76:$AE$76</c:f>
              <c:numCache>
                <c:formatCode>0.00</c:formatCode>
                <c:ptCount val="30"/>
                <c:pt idx="0">
                  <c:v>0.39999999999999936</c:v>
                </c:pt>
                <c:pt idx="1">
                  <c:v>0.39999999999999936</c:v>
                </c:pt>
                <c:pt idx="2">
                  <c:v>0.39999999999999936</c:v>
                </c:pt>
                <c:pt idx="3">
                  <c:v>0.39999999999999936</c:v>
                </c:pt>
                <c:pt idx="4">
                  <c:v>0.39999999999999936</c:v>
                </c:pt>
                <c:pt idx="5">
                  <c:v>0.39999999999999936</c:v>
                </c:pt>
                <c:pt idx="6">
                  <c:v>0.39999999999999936</c:v>
                </c:pt>
                <c:pt idx="7">
                  <c:v>0.39999999999999936</c:v>
                </c:pt>
                <c:pt idx="8">
                  <c:v>0.39999999999999936</c:v>
                </c:pt>
                <c:pt idx="9">
                  <c:v>0.39999999999999936</c:v>
                </c:pt>
                <c:pt idx="10">
                  <c:v>0.39999999999999936</c:v>
                </c:pt>
                <c:pt idx="11">
                  <c:v>0.39999999999999936</c:v>
                </c:pt>
                <c:pt idx="12">
                  <c:v>0.39999999999999936</c:v>
                </c:pt>
                <c:pt idx="13">
                  <c:v>0.39999999999999936</c:v>
                </c:pt>
                <c:pt idx="14">
                  <c:v>0.39999999999999936</c:v>
                </c:pt>
                <c:pt idx="15">
                  <c:v>0.39999999999999936</c:v>
                </c:pt>
                <c:pt idx="16">
                  <c:v>0.39999999999999936</c:v>
                </c:pt>
                <c:pt idx="17">
                  <c:v>0.39999999999999936</c:v>
                </c:pt>
                <c:pt idx="18">
                  <c:v>0.39999999999999936</c:v>
                </c:pt>
                <c:pt idx="19">
                  <c:v>0.39999999999999936</c:v>
                </c:pt>
                <c:pt idx="20">
                  <c:v>0.39999999999999936</c:v>
                </c:pt>
                <c:pt idx="21">
                  <c:v>0.39999999999999936</c:v>
                </c:pt>
                <c:pt idx="22">
                  <c:v>0.39999999999999936</c:v>
                </c:pt>
                <c:pt idx="23">
                  <c:v>0.39999999999999936</c:v>
                </c:pt>
                <c:pt idx="24">
                  <c:v>0.39999999999999936</c:v>
                </c:pt>
                <c:pt idx="25">
                  <c:v>0.39999999999999936</c:v>
                </c:pt>
                <c:pt idx="26">
                  <c:v>0.39999999999999936</c:v>
                </c:pt>
                <c:pt idx="27">
                  <c:v>0.39999999999999936</c:v>
                </c:pt>
                <c:pt idx="28">
                  <c:v>0.39999999999999936</c:v>
                </c:pt>
                <c:pt idx="29">
                  <c:v>0.39999999999999936</c:v>
                </c:pt>
              </c:numCache>
            </c:numRef>
          </c:val>
          <c:smooth val="0"/>
        </c:ser>
        <c:ser>
          <c:idx val="6"/>
          <c:order val="6"/>
          <c:spPr>
            <a:ln w="25400">
              <a:solidFill>
                <a:srgbClr val="660066"/>
              </a:solidFill>
              <a:prstDash val="sysDot"/>
            </a:ln>
          </c:spPr>
          <c:marker>
            <c:symbol val="none"/>
          </c:marker>
          <c:cat>
            <c:numRef>
              <c:f>控制图1!$B$6:$AE$6</c:f>
              <c:numCache>
                <c:formatCode>m/d;@</c:formatCode>
                <c:ptCount val="30"/>
                <c:pt idx="0">
                  <c:v>3.16</c:v>
                </c:pt>
                <c:pt idx="1">
                  <c:v>3.27</c:v>
                </c:pt>
                <c:pt idx="2">
                  <c:v>41364</c:v>
                </c:pt>
              </c:numCache>
            </c:numRef>
          </c:cat>
          <c:val>
            <c:numRef>
              <c:f>控制图1!$B$77:$AE$77</c:f>
              <c:numCache>
                <c:formatCode>0.00</c:formatCode>
                <c:ptCount val="30"/>
                <c:pt idx="0">
                  <c:v>0.19999999999999968</c:v>
                </c:pt>
                <c:pt idx="1">
                  <c:v>0.19999999999999968</c:v>
                </c:pt>
                <c:pt idx="2">
                  <c:v>0.19999999999999968</c:v>
                </c:pt>
                <c:pt idx="3">
                  <c:v>0.19999999999999968</c:v>
                </c:pt>
                <c:pt idx="4">
                  <c:v>0.19999999999999968</c:v>
                </c:pt>
                <c:pt idx="5">
                  <c:v>0.19999999999999968</c:v>
                </c:pt>
                <c:pt idx="6">
                  <c:v>0.19999999999999968</c:v>
                </c:pt>
                <c:pt idx="7">
                  <c:v>0.19999999999999968</c:v>
                </c:pt>
                <c:pt idx="8">
                  <c:v>0.19999999999999968</c:v>
                </c:pt>
                <c:pt idx="9">
                  <c:v>0.19999999999999968</c:v>
                </c:pt>
                <c:pt idx="10">
                  <c:v>0.19999999999999968</c:v>
                </c:pt>
                <c:pt idx="11">
                  <c:v>0.19999999999999968</c:v>
                </c:pt>
                <c:pt idx="12">
                  <c:v>0.19999999999999968</c:v>
                </c:pt>
                <c:pt idx="13">
                  <c:v>0.19999999999999968</c:v>
                </c:pt>
                <c:pt idx="14">
                  <c:v>0.19999999999999968</c:v>
                </c:pt>
                <c:pt idx="15">
                  <c:v>0.19999999999999968</c:v>
                </c:pt>
                <c:pt idx="16">
                  <c:v>0.19999999999999968</c:v>
                </c:pt>
                <c:pt idx="17">
                  <c:v>0.19999999999999968</c:v>
                </c:pt>
                <c:pt idx="18">
                  <c:v>0.19999999999999968</c:v>
                </c:pt>
                <c:pt idx="19">
                  <c:v>0.19999999999999968</c:v>
                </c:pt>
                <c:pt idx="20">
                  <c:v>0.19999999999999968</c:v>
                </c:pt>
                <c:pt idx="21">
                  <c:v>0.19999999999999968</c:v>
                </c:pt>
                <c:pt idx="22">
                  <c:v>0.19999999999999968</c:v>
                </c:pt>
                <c:pt idx="23">
                  <c:v>0.19999999999999968</c:v>
                </c:pt>
                <c:pt idx="24">
                  <c:v>0.19999999999999968</c:v>
                </c:pt>
                <c:pt idx="25">
                  <c:v>0.19999999999999968</c:v>
                </c:pt>
                <c:pt idx="26">
                  <c:v>0.19999999999999968</c:v>
                </c:pt>
                <c:pt idx="27">
                  <c:v>0.19999999999999968</c:v>
                </c:pt>
                <c:pt idx="28">
                  <c:v>0.19999999999999968</c:v>
                </c:pt>
                <c:pt idx="29">
                  <c:v>0.19999999999999968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818432"/>
        <c:axId val="328818992"/>
      </c:lineChart>
      <c:catAx>
        <c:axId val="32881843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ln w="25400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328818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81899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328818432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47625</xdr:rowOff>
    </xdr:from>
    <xdr:to>
      <xdr:col>31</xdr:col>
      <xdr:colOff>0</xdr:colOff>
      <xdr:row>36</xdr:row>
      <xdr:rowOff>123825</xdr:rowOff>
    </xdr:to>
    <xdr:graphicFrame macro="">
      <xdr:nvGraphicFramePr>
        <xdr:cNvPr id="2" name="图表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31</xdr:col>
      <xdr:colOff>0</xdr:colOff>
      <xdr:row>52</xdr:row>
      <xdr:rowOff>85725</xdr:rowOff>
    </xdr:to>
    <xdr:graphicFrame macro="">
      <xdr:nvGraphicFramePr>
        <xdr:cNvPr id="3" name="图表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63</xdr:row>
          <xdr:rowOff>0</xdr:rowOff>
        </xdr:from>
        <xdr:to>
          <xdr:col>9</xdr:col>
          <xdr:colOff>190500</xdr:colOff>
          <xdr:row>63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47625</xdr:rowOff>
    </xdr:from>
    <xdr:to>
      <xdr:col>31</xdr:col>
      <xdr:colOff>0</xdr:colOff>
      <xdr:row>36</xdr:row>
      <xdr:rowOff>123825</xdr:rowOff>
    </xdr:to>
    <xdr:graphicFrame macro="">
      <xdr:nvGraphicFramePr>
        <xdr:cNvPr id="2" name="图表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31</xdr:col>
      <xdr:colOff>0</xdr:colOff>
      <xdr:row>52</xdr:row>
      <xdr:rowOff>85725</xdr:rowOff>
    </xdr:to>
    <xdr:graphicFrame macro="">
      <xdr:nvGraphicFramePr>
        <xdr:cNvPr id="3" name="图表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63</xdr:row>
          <xdr:rowOff>0</xdr:rowOff>
        </xdr:from>
        <xdr:to>
          <xdr:col>9</xdr:col>
          <xdr:colOff>190500</xdr:colOff>
          <xdr:row>63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6"/>
  <sheetViews>
    <sheetView showGridLines="0" view="pageBreakPreview" zoomScale="80" zoomScaleSheetLayoutView="80" workbookViewId="0">
      <selection activeCell="J82" sqref="J82"/>
    </sheetView>
  </sheetViews>
  <sheetFormatPr defaultRowHeight="12.75"/>
  <cols>
    <col min="1" max="1" width="9.75" style="13" customWidth="1"/>
    <col min="2" max="2" width="7" style="109" customWidth="1"/>
    <col min="3" max="3" width="6.375" style="13" customWidth="1"/>
    <col min="4" max="4" width="6.875" style="13" customWidth="1"/>
    <col min="5" max="8" width="6.375" style="13" customWidth="1"/>
    <col min="9" max="9" width="6.125" style="13" customWidth="1"/>
    <col min="10" max="13" width="6.375" style="13" customWidth="1"/>
    <col min="14" max="14" width="6" style="13" customWidth="1"/>
    <col min="15" max="15" width="6.125" style="13" customWidth="1"/>
    <col min="16" max="19" width="6.375" style="13" customWidth="1"/>
    <col min="20" max="20" width="5.75" style="13" customWidth="1"/>
    <col min="21" max="21" width="6.125" style="13" customWidth="1"/>
    <col min="22" max="22" width="5.875" style="13" customWidth="1"/>
    <col min="23" max="23" width="7.375" style="13" customWidth="1"/>
    <col min="24" max="25" width="6" style="13" customWidth="1"/>
    <col min="26" max="26" width="5.75" style="13" customWidth="1"/>
    <col min="27" max="28" width="5.625" style="13" customWidth="1"/>
    <col min="29" max="29" width="5.875" style="13" customWidth="1"/>
    <col min="30" max="31" width="5.375" style="13" customWidth="1"/>
    <col min="32" max="32" width="3.25" style="13" customWidth="1"/>
    <col min="33" max="256" width="9" style="13"/>
    <col min="257" max="257" width="9.75" style="13" customWidth="1"/>
    <col min="258" max="258" width="7" style="13" customWidth="1"/>
    <col min="259" max="259" width="6.375" style="13" customWidth="1"/>
    <col min="260" max="260" width="6.875" style="13" customWidth="1"/>
    <col min="261" max="264" width="6.375" style="13" customWidth="1"/>
    <col min="265" max="265" width="6.125" style="13" customWidth="1"/>
    <col min="266" max="269" width="6.375" style="13" customWidth="1"/>
    <col min="270" max="270" width="6" style="13" customWidth="1"/>
    <col min="271" max="271" width="6.125" style="13" customWidth="1"/>
    <col min="272" max="275" width="6.375" style="13" customWidth="1"/>
    <col min="276" max="276" width="5.75" style="13" customWidth="1"/>
    <col min="277" max="277" width="6.125" style="13" customWidth="1"/>
    <col min="278" max="278" width="5.875" style="13" customWidth="1"/>
    <col min="279" max="279" width="5.75" style="13" customWidth="1"/>
    <col min="280" max="281" width="6" style="13" customWidth="1"/>
    <col min="282" max="282" width="5.75" style="13" customWidth="1"/>
    <col min="283" max="284" width="5.625" style="13" customWidth="1"/>
    <col min="285" max="285" width="5.875" style="13" customWidth="1"/>
    <col min="286" max="287" width="5.375" style="13" customWidth="1"/>
    <col min="288" max="288" width="3.25" style="13" customWidth="1"/>
    <col min="289" max="512" width="9" style="13"/>
    <col min="513" max="513" width="9.75" style="13" customWidth="1"/>
    <col min="514" max="514" width="7" style="13" customWidth="1"/>
    <col min="515" max="515" width="6.375" style="13" customWidth="1"/>
    <col min="516" max="516" width="6.875" style="13" customWidth="1"/>
    <col min="517" max="520" width="6.375" style="13" customWidth="1"/>
    <col min="521" max="521" width="6.125" style="13" customWidth="1"/>
    <col min="522" max="525" width="6.375" style="13" customWidth="1"/>
    <col min="526" max="526" width="6" style="13" customWidth="1"/>
    <col min="527" max="527" width="6.125" style="13" customWidth="1"/>
    <col min="528" max="531" width="6.375" style="13" customWidth="1"/>
    <col min="532" max="532" width="5.75" style="13" customWidth="1"/>
    <col min="533" max="533" width="6.125" style="13" customWidth="1"/>
    <col min="534" max="534" width="5.875" style="13" customWidth="1"/>
    <col min="535" max="535" width="5.75" style="13" customWidth="1"/>
    <col min="536" max="537" width="6" style="13" customWidth="1"/>
    <col min="538" max="538" width="5.75" style="13" customWidth="1"/>
    <col min="539" max="540" width="5.625" style="13" customWidth="1"/>
    <col min="541" max="541" width="5.875" style="13" customWidth="1"/>
    <col min="542" max="543" width="5.375" style="13" customWidth="1"/>
    <col min="544" max="544" width="3.25" style="13" customWidth="1"/>
    <col min="545" max="768" width="9" style="13"/>
    <col min="769" max="769" width="9.75" style="13" customWidth="1"/>
    <col min="770" max="770" width="7" style="13" customWidth="1"/>
    <col min="771" max="771" width="6.375" style="13" customWidth="1"/>
    <col min="772" max="772" width="6.875" style="13" customWidth="1"/>
    <col min="773" max="776" width="6.375" style="13" customWidth="1"/>
    <col min="777" max="777" width="6.125" style="13" customWidth="1"/>
    <col min="778" max="781" width="6.375" style="13" customWidth="1"/>
    <col min="782" max="782" width="6" style="13" customWidth="1"/>
    <col min="783" max="783" width="6.125" style="13" customWidth="1"/>
    <col min="784" max="787" width="6.375" style="13" customWidth="1"/>
    <col min="788" max="788" width="5.75" style="13" customWidth="1"/>
    <col min="789" max="789" width="6.125" style="13" customWidth="1"/>
    <col min="790" max="790" width="5.875" style="13" customWidth="1"/>
    <col min="791" max="791" width="5.75" style="13" customWidth="1"/>
    <col min="792" max="793" width="6" style="13" customWidth="1"/>
    <col min="794" max="794" width="5.75" style="13" customWidth="1"/>
    <col min="795" max="796" width="5.625" style="13" customWidth="1"/>
    <col min="797" max="797" width="5.875" style="13" customWidth="1"/>
    <col min="798" max="799" width="5.375" style="13" customWidth="1"/>
    <col min="800" max="800" width="3.25" style="13" customWidth="1"/>
    <col min="801" max="1024" width="9" style="13"/>
    <col min="1025" max="1025" width="9.75" style="13" customWidth="1"/>
    <col min="1026" max="1026" width="7" style="13" customWidth="1"/>
    <col min="1027" max="1027" width="6.375" style="13" customWidth="1"/>
    <col min="1028" max="1028" width="6.875" style="13" customWidth="1"/>
    <col min="1029" max="1032" width="6.375" style="13" customWidth="1"/>
    <col min="1033" max="1033" width="6.125" style="13" customWidth="1"/>
    <col min="1034" max="1037" width="6.375" style="13" customWidth="1"/>
    <col min="1038" max="1038" width="6" style="13" customWidth="1"/>
    <col min="1039" max="1039" width="6.125" style="13" customWidth="1"/>
    <col min="1040" max="1043" width="6.375" style="13" customWidth="1"/>
    <col min="1044" max="1044" width="5.75" style="13" customWidth="1"/>
    <col min="1045" max="1045" width="6.125" style="13" customWidth="1"/>
    <col min="1046" max="1046" width="5.875" style="13" customWidth="1"/>
    <col min="1047" max="1047" width="5.75" style="13" customWidth="1"/>
    <col min="1048" max="1049" width="6" style="13" customWidth="1"/>
    <col min="1050" max="1050" width="5.75" style="13" customWidth="1"/>
    <col min="1051" max="1052" width="5.625" style="13" customWidth="1"/>
    <col min="1053" max="1053" width="5.875" style="13" customWidth="1"/>
    <col min="1054" max="1055" width="5.375" style="13" customWidth="1"/>
    <col min="1056" max="1056" width="3.25" style="13" customWidth="1"/>
    <col min="1057" max="1280" width="9" style="13"/>
    <col min="1281" max="1281" width="9.75" style="13" customWidth="1"/>
    <col min="1282" max="1282" width="7" style="13" customWidth="1"/>
    <col min="1283" max="1283" width="6.375" style="13" customWidth="1"/>
    <col min="1284" max="1284" width="6.875" style="13" customWidth="1"/>
    <col min="1285" max="1288" width="6.375" style="13" customWidth="1"/>
    <col min="1289" max="1289" width="6.125" style="13" customWidth="1"/>
    <col min="1290" max="1293" width="6.375" style="13" customWidth="1"/>
    <col min="1294" max="1294" width="6" style="13" customWidth="1"/>
    <col min="1295" max="1295" width="6.125" style="13" customWidth="1"/>
    <col min="1296" max="1299" width="6.375" style="13" customWidth="1"/>
    <col min="1300" max="1300" width="5.75" style="13" customWidth="1"/>
    <col min="1301" max="1301" width="6.125" style="13" customWidth="1"/>
    <col min="1302" max="1302" width="5.875" style="13" customWidth="1"/>
    <col min="1303" max="1303" width="5.75" style="13" customWidth="1"/>
    <col min="1304" max="1305" width="6" style="13" customWidth="1"/>
    <col min="1306" max="1306" width="5.75" style="13" customWidth="1"/>
    <col min="1307" max="1308" width="5.625" style="13" customWidth="1"/>
    <col min="1309" max="1309" width="5.875" style="13" customWidth="1"/>
    <col min="1310" max="1311" width="5.375" style="13" customWidth="1"/>
    <col min="1312" max="1312" width="3.25" style="13" customWidth="1"/>
    <col min="1313" max="1536" width="9" style="13"/>
    <col min="1537" max="1537" width="9.75" style="13" customWidth="1"/>
    <col min="1538" max="1538" width="7" style="13" customWidth="1"/>
    <col min="1539" max="1539" width="6.375" style="13" customWidth="1"/>
    <col min="1540" max="1540" width="6.875" style="13" customWidth="1"/>
    <col min="1541" max="1544" width="6.375" style="13" customWidth="1"/>
    <col min="1545" max="1545" width="6.125" style="13" customWidth="1"/>
    <col min="1546" max="1549" width="6.375" style="13" customWidth="1"/>
    <col min="1550" max="1550" width="6" style="13" customWidth="1"/>
    <col min="1551" max="1551" width="6.125" style="13" customWidth="1"/>
    <col min="1552" max="1555" width="6.375" style="13" customWidth="1"/>
    <col min="1556" max="1556" width="5.75" style="13" customWidth="1"/>
    <col min="1557" max="1557" width="6.125" style="13" customWidth="1"/>
    <col min="1558" max="1558" width="5.875" style="13" customWidth="1"/>
    <col min="1559" max="1559" width="5.75" style="13" customWidth="1"/>
    <col min="1560" max="1561" width="6" style="13" customWidth="1"/>
    <col min="1562" max="1562" width="5.75" style="13" customWidth="1"/>
    <col min="1563" max="1564" width="5.625" style="13" customWidth="1"/>
    <col min="1565" max="1565" width="5.875" style="13" customWidth="1"/>
    <col min="1566" max="1567" width="5.375" style="13" customWidth="1"/>
    <col min="1568" max="1568" width="3.25" style="13" customWidth="1"/>
    <col min="1569" max="1792" width="9" style="13"/>
    <col min="1793" max="1793" width="9.75" style="13" customWidth="1"/>
    <col min="1794" max="1794" width="7" style="13" customWidth="1"/>
    <col min="1795" max="1795" width="6.375" style="13" customWidth="1"/>
    <col min="1796" max="1796" width="6.875" style="13" customWidth="1"/>
    <col min="1797" max="1800" width="6.375" style="13" customWidth="1"/>
    <col min="1801" max="1801" width="6.125" style="13" customWidth="1"/>
    <col min="1802" max="1805" width="6.375" style="13" customWidth="1"/>
    <col min="1806" max="1806" width="6" style="13" customWidth="1"/>
    <col min="1807" max="1807" width="6.125" style="13" customWidth="1"/>
    <col min="1808" max="1811" width="6.375" style="13" customWidth="1"/>
    <col min="1812" max="1812" width="5.75" style="13" customWidth="1"/>
    <col min="1813" max="1813" width="6.125" style="13" customWidth="1"/>
    <col min="1814" max="1814" width="5.875" style="13" customWidth="1"/>
    <col min="1815" max="1815" width="5.75" style="13" customWidth="1"/>
    <col min="1816" max="1817" width="6" style="13" customWidth="1"/>
    <col min="1818" max="1818" width="5.75" style="13" customWidth="1"/>
    <col min="1819" max="1820" width="5.625" style="13" customWidth="1"/>
    <col min="1821" max="1821" width="5.875" style="13" customWidth="1"/>
    <col min="1822" max="1823" width="5.375" style="13" customWidth="1"/>
    <col min="1824" max="1824" width="3.25" style="13" customWidth="1"/>
    <col min="1825" max="2048" width="9" style="13"/>
    <col min="2049" max="2049" width="9.75" style="13" customWidth="1"/>
    <col min="2050" max="2050" width="7" style="13" customWidth="1"/>
    <col min="2051" max="2051" width="6.375" style="13" customWidth="1"/>
    <col min="2052" max="2052" width="6.875" style="13" customWidth="1"/>
    <col min="2053" max="2056" width="6.375" style="13" customWidth="1"/>
    <col min="2057" max="2057" width="6.125" style="13" customWidth="1"/>
    <col min="2058" max="2061" width="6.375" style="13" customWidth="1"/>
    <col min="2062" max="2062" width="6" style="13" customWidth="1"/>
    <col min="2063" max="2063" width="6.125" style="13" customWidth="1"/>
    <col min="2064" max="2067" width="6.375" style="13" customWidth="1"/>
    <col min="2068" max="2068" width="5.75" style="13" customWidth="1"/>
    <col min="2069" max="2069" width="6.125" style="13" customWidth="1"/>
    <col min="2070" max="2070" width="5.875" style="13" customWidth="1"/>
    <col min="2071" max="2071" width="5.75" style="13" customWidth="1"/>
    <col min="2072" max="2073" width="6" style="13" customWidth="1"/>
    <col min="2074" max="2074" width="5.75" style="13" customWidth="1"/>
    <col min="2075" max="2076" width="5.625" style="13" customWidth="1"/>
    <col min="2077" max="2077" width="5.875" style="13" customWidth="1"/>
    <col min="2078" max="2079" width="5.375" style="13" customWidth="1"/>
    <col min="2080" max="2080" width="3.25" style="13" customWidth="1"/>
    <col min="2081" max="2304" width="9" style="13"/>
    <col min="2305" max="2305" width="9.75" style="13" customWidth="1"/>
    <col min="2306" max="2306" width="7" style="13" customWidth="1"/>
    <col min="2307" max="2307" width="6.375" style="13" customWidth="1"/>
    <col min="2308" max="2308" width="6.875" style="13" customWidth="1"/>
    <col min="2309" max="2312" width="6.375" style="13" customWidth="1"/>
    <col min="2313" max="2313" width="6.125" style="13" customWidth="1"/>
    <col min="2314" max="2317" width="6.375" style="13" customWidth="1"/>
    <col min="2318" max="2318" width="6" style="13" customWidth="1"/>
    <col min="2319" max="2319" width="6.125" style="13" customWidth="1"/>
    <col min="2320" max="2323" width="6.375" style="13" customWidth="1"/>
    <col min="2324" max="2324" width="5.75" style="13" customWidth="1"/>
    <col min="2325" max="2325" width="6.125" style="13" customWidth="1"/>
    <col min="2326" max="2326" width="5.875" style="13" customWidth="1"/>
    <col min="2327" max="2327" width="5.75" style="13" customWidth="1"/>
    <col min="2328" max="2329" width="6" style="13" customWidth="1"/>
    <col min="2330" max="2330" width="5.75" style="13" customWidth="1"/>
    <col min="2331" max="2332" width="5.625" style="13" customWidth="1"/>
    <col min="2333" max="2333" width="5.875" style="13" customWidth="1"/>
    <col min="2334" max="2335" width="5.375" style="13" customWidth="1"/>
    <col min="2336" max="2336" width="3.25" style="13" customWidth="1"/>
    <col min="2337" max="2560" width="9" style="13"/>
    <col min="2561" max="2561" width="9.75" style="13" customWidth="1"/>
    <col min="2562" max="2562" width="7" style="13" customWidth="1"/>
    <col min="2563" max="2563" width="6.375" style="13" customWidth="1"/>
    <col min="2564" max="2564" width="6.875" style="13" customWidth="1"/>
    <col min="2565" max="2568" width="6.375" style="13" customWidth="1"/>
    <col min="2569" max="2569" width="6.125" style="13" customWidth="1"/>
    <col min="2570" max="2573" width="6.375" style="13" customWidth="1"/>
    <col min="2574" max="2574" width="6" style="13" customWidth="1"/>
    <col min="2575" max="2575" width="6.125" style="13" customWidth="1"/>
    <col min="2576" max="2579" width="6.375" style="13" customWidth="1"/>
    <col min="2580" max="2580" width="5.75" style="13" customWidth="1"/>
    <col min="2581" max="2581" width="6.125" style="13" customWidth="1"/>
    <col min="2582" max="2582" width="5.875" style="13" customWidth="1"/>
    <col min="2583" max="2583" width="5.75" style="13" customWidth="1"/>
    <col min="2584" max="2585" width="6" style="13" customWidth="1"/>
    <col min="2586" max="2586" width="5.75" style="13" customWidth="1"/>
    <col min="2587" max="2588" width="5.625" style="13" customWidth="1"/>
    <col min="2589" max="2589" width="5.875" style="13" customWidth="1"/>
    <col min="2590" max="2591" width="5.375" style="13" customWidth="1"/>
    <col min="2592" max="2592" width="3.25" style="13" customWidth="1"/>
    <col min="2593" max="2816" width="9" style="13"/>
    <col min="2817" max="2817" width="9.75" style="13" customWidth="1"/>
    <col min="2818" max="2818" width="7" style="13" customWidth="1"/>
    <col min="2819" max="2819" width="6.375" style="13" customWidth="1"/>
    <col min="2820" max="2820" width="6.875" style="13" customWidth="1"/>
    <col min="2821" max="2824" width="6.375" style="13" customWidth="1"/>
    <col min="2825" max="2825" width="6.125" style="13" customWidth="1"/>
    <col min="2826" max="2829" width="6.375" style="13" customWidth="1"/>
    <col min="2830" max="2830" width="6" style="13" customWidth="1"/>
    <col min="2831" max="2831" width="6.125" style="13" customWidth="1"/>
    <col min="2832" max="2835" width="6.375" style="13" customWidth="1"/>
    <col min="2836" max="2836" width="5.75" style="13" customWidth="1"/>
    <col min="2837" max="2837" width="6.125" style="13" customWidth="1"/>
    <col min="2838" max="2838" width="5.875" style="13" customWidth="1"/>
    <col min="2839" max="2839" width="5.75" style="13" customWidth="1"/>
    <col min="2840" max="2841" width="6" style="13" customWidth="1"/>
    <col min="2842" max="2842" width="5.75" style="13" customWidth="1"/>
    <col min="2843" max="2844" width="5.625" style="13" customWidth="1"/>
    <col min="2845" max="2845" width="5.875" style="13" customWidth="1"/>
    <col min="2846" max="2847" width="5.375" style="13" customWidth="1"/>
    <col min="2848" max="2848" width="3.25" style="13" customWidth="1"/>
    <col min="2849" max="3072" width="9" style="13"/>
    <col min="3073" max="3073" width="9.75" style="13" customWidth="1"/>
    <col min="3074" max="3074" width="7" style="13" customWidth="1"/>
    <col min="3075" max="3075" width="6.375" style="13" customWidth="1"/>
    <col min="3076" max="3076" width="6.875" style="13" customWidth="1"/>
    <col min="3077" max="3080" width="6.375" style="13" customWidth="1"/>
    <col min="3081" max="3081" width="6.125" style="13" customWidth="1"/>
    <col min="3082" max="3085" width="6.375" style="13" customWidth="1"/>
    <col min="3086" max="3086" width="6" style="13" customWidth="1"/>
    <col min="3087" max="3087" width="6.125" style="13" customWidth="1"/>
    <col min="3088" max="3091" width="6.375" style="13" customWidth="1"/>
    <col min="3092" max="3092" width="5.75" style="13" customWidth="1"/>
    <col min="3093" max="3093" width="6.125" style="13" customWidth="1"/>
    <col min="3094" max="3094" width="5.875" style="13" customWidth="1"/>
    <col min="3095" max="3095" width="5.75" style="13" customWidth="1"/>
    <col min="3096" max="3097" width="6" style="13" customWidth="1"/>
    <col min="3098" max="3098" width="5.75" style="13" customWidth="1"/>
    <col min="3099" max="3100" width="5.625" style="13" customWidth="1"/>
    <col min="3101" max="3101" width="5.875" style="13" customWidth="1"/>
    <col min="3102" max="3103" width="5.375" style="13" customWidth="1"/>
    <col min="3104" max="3104" width="3.25" style="13" customWidth="1"/>
    <col min="3105" max="3328" width="9" style="13"/>
    <col min="3329" max="3329" width="9.75" style="13" customWidth="1"/>
    <col min="3330" max="3330" width="7" style="13" customWidth="1"/>
    <col min="3331" max="3331" width="6.375" style="13" customWidth="1"/>
    <col min="3332" max="3332" width="6.875" style="13" customWidth="1"/>
    <col min="3333" max="3336" width="6.375" style="13" customWidth="1"/>
    <col min="3337" max="3337" width="6.125" style="13" customWidth="1"/>
    <col min="3338" max="3341" width="6.375" style="13" customWidth="1"/>
    <col min="3342" max="3342" width="6" style="13" customWidth="1"/>
    <col min="3343" max="3343" width="6.125" style="13" customWidth="1"/>
    <col min="3344" max="3347" width="6.375" style="13" customWidth="1"/>
    <col min="3348" max="3348" width="5.75" style="13" customWidth="1"/>
    <col min="3349" max="3349" width="6.125" style="13" customWidth="1"/>
    <col min="3350" max="3350" width="5.875" style="13" customWidth="1"/>
    <col min="3351" max="3351" width="5.75" style="13" customWidth="1"/>
    <col min="3352" max="3353" width="6" style="13" customWidth="1"/>
    <col min="3354" max="3354" width="5.75" style="13" customWidth="1"/>
    <col min="3355" max="3356" width="5.625" style="13" customWidth="1"/>
    <col min="3357" max="3357" width="5.875" style="13" customWidth="1"/>
    <col min="3358" max="3359" width="5.375" style="13" customWidth="1"/>
    <col min="3360" max="3360" width="3.25" style="13" customWidth="1"/>
    <col min="3361" max="3584" width="9" style="13"/>
    <col min="3585" max="3585" width="9.75" style="13" customWidth="1"/>
    <col min="3586" max="3586" width="7" style="13" customWidth="1"/>
    <col min="3587" max="3587" width="6.375" style="13" customWidth="1"/>
    <col min="3588" max="3588" width="6.875" style="13" customWidth="1"/>
    <col min="3589" max="3592" width="6.375" style="13" customWidth="1"/>
    <col min="3593" max="3593" width="6.125" style="13" customWidth="1"/>
    <col min="3594" max="3597" width="6.375" style="13" customWidth="1"/>
    <col min="3598" max="3598" width="6" style="13" customWidth="1"/>
    <col min="3599" max="3599" width="6.125" style="13" customWidth="1"/>
    <col min="3600" max="3603" width="6.375" style="13" customWidth="1"/>
    <col min="3604" max="3604" width="5.75" style="13" customWidth="1"/>
    <col min="3605" max="3605" width="6.125" style="13" customWidth="1"/>
    <col min="3606" max="3606" width="5.875" style="13" customWidth="1"/>
    <col min="3607" max="3607" width="5.75" style="13" customWidth="1"/>
    <col min="3608" max="3609" width="6" style="13" customWidth="1"/>
    <col min="3610" max="3610" width="5.75" style="13" customWidth="1"/>
    <col min="3611" max="3612" width="5.625" style="13" customWidth="1"/>
    <col min="3613" max="3613" width="5.875" style="13" customWidth="1"/>
    <col min="3614" max="3615" width="5.375" style="13" customWidth="1"/>
    <col min="3616" max="3616" width="3.25" style="13" customWidth="1"/>
    <col min="3617" max="3840" width="9" style="13"/>
    <col min="3841" max="3841" width="9.75" style="13" customWidth="1"/>
    <col min="3842" max="3842" width="7" style="13" customWidth="1"/>
    <col min="3843" max="3843" width="6.375" style="13" customWidth="1"/>
    <col min="3844" max="3844" width="6.875" style="13" customWidth="1"/>
    <col min="3845" max="3848" width="6.375" style="13" customWidth="1"/>
    <col min="3849" max="3849" width="6.125" style="13" customWidth="1"/>
    <col min="3850" max="3853" width="6.375" style="13" customWidth="1"/>
    <col min="3854" max="3854" width="6" style="13" customWidth="1"/>
    <col min="3855" max="3855" width="6.125" style="13" customWidth="1"/>
    <col min="3856" max="3859" width="6.375" style="13" customWidth="1"/>
    <col min="3860" max="3860" width="5.75" style="13" customWidth="1"/>
    <col min="3861" max="3861" width="6.125" style="13" customWidth="1"/>
    <col min="3862" max="3862" width="5.875" style="13" customWidth="1"/>
    <col min="3863" max="3863" width="5.75" style="13" customWidth="1"/>
    <col min="3864" max="3865" width="6" style="13" customWidth="1"/>
    <col min="3866" max="3866" width="5.75" style="13" customWidth="1"/>
    <col min="3867" max="3868" width="5.625" style="13" customWidth="1"/>
    <col min="3869" max="3869" width="5.875" style="13" customWidth="1"/>
    <col min="3870" max="3871" width="5.375" style="13" customWidth="1"/>
    <col min="3872" max="3872" width="3.25" style="13" customWidth="1"/>
    <col min="3873" max="4096" width="9" style="13"/>
    <col min="4097" max="4097" width="9.75" style="13" customWidth="1"/>
    <col min="4098" max="4098" width="7" style="13" customWidth="1"/>
    <col min="4099" max="4099" width="6.375" style="13" customWidth="1"/>
    <col min="4100" max="4100" width="6.875" style="13" customWidth="1"/>
    <col min="4101" max="4104" width="6.375" style="13" customWidth="1"/>
    <col min="4105" max="4105" width="6.125" style="13" customWidth="1"/>
    <col min="4106" max="4109" width="6.375" style="13" customWidth="1"/>
    <col min="4110" max="4110" width="6" style="13" customWidth="1"/>
    <col min="4111" max="4111" width="6.125" style="13" customWidth="1"/>
    <col min="4112" max="4115" width="6.375" style="13" customWidth="1"/>
    <col min="4116" max="4116" width="5.75" style="13" customWidth="1"/>
    <col min="4117" max="4117" width="6.125" style="13" customWidth="1"/>
    <col min="4118" max="4118" width="5.875" style="13" customWidth="1"/>
    <col min="4119" max="4119" width="5.75" style="13" customWidth="1"/>
    <col min="4120" max="4121" width="6" style="13" customWidth="1"/>
    <col min="4122" max="4122" width="5.75" style="13" customWidth="1"/>
    <col min="4123" max="4124" width="5.625" style="13" customWidth="1"/>
    <col min="4125" max="4125" width="5.875" style="13" customWidth="1"/>
    <col min="4126" max="4127" width="5.375" style="13" customWidth="1"/>
    <col min="4128" max="4128" width="3.25" style="13" customWidth="1"/>
    <col min="4129" max="4352" width="9" style="13"/>
    <col min="4353" max="4353" width="9.75" style="13" customWidth="1"/>
    <col min="4354" max="4354" width="7" style="13" customWidth="1"/>
    <col min="4355" max="4355" width="6.375" style="13" customWidth="1"/>
    <col min="4356" max="4356" width="6.875" style="13" customWidth="1"/>
    <col min="4357" max="4360" width="6.375" style="13" customWidth="1"/>
    <col min="4361" max="4361" width="6.125" style="13" customWidth="1"/>
    <col min="4362" max="4365" width="6.375" style="13" customWidth="1"/>
    <col min="4366" max="4366" width="6" style="13" customWidth="1"/>
    <col min="4367" max="4367" width="6.125" style="13" customWidth="1"/>
    <col min="4368" max="4371" width="6.375" style="13" customWidth="1"/>
    <col min="4372" max="4372" width="5.75" style="13" customWidth="1"/>
    <col min="4373" max="4373" width="6.125" style="13" customWidth="1"/>
    <col min="4374" max="4374" width="5.875" style="13" customWidth="1"/>
    <col min="4375" max="4375" width="5.75" style="13" customWidth="1"/>
    <col min="4376" max="4377" width="6" style="13" customWidth="1"/>
    <col min="4378" max="4378" width="5.75" style="13" customWidth="1"/>
    <col min="4379" max="4380" width="5.625" style="13" customWidth="1"/>
    <col min="4381" max="4381" width="5.875" style="13" customWidth="1"/>
    <col min="4382" max="4383" width="5.375" style="13" customWidth="1"/>
    <col min="4384" max="4384" width="3.25" style="13" customWidth="1"/>
    <col min="4385" max="4608" width="9" style="13"/>
    <col min="4609" max="4609" width="9.75" style="13" customWidth="1"/>
    <col min="4610" max="4610" width="7" style="13" customWidth="1"/>
    <col min="4611" max="4611" width="6.375" style="13" customWidth="1"/>
    <col min="4612" max="4612" width="6.875" style="13" customWidth="1"/>
    <col min="4613" max="4616" width="6.375" style="13" customWidth="1"/>
    <col min="4617" max="4617" width="6.125" style="13" customWidth="1"/>
    <col min="4618" max="4621" width="6.375" style="13" customWidth="1"/>
    <col min="4622" max="4622" width="6" style="13" customWidth="1"/>
    <col min="4623" max="4623" width="6.125" style="13" customWidth="1"/>
    <col min="4624" max="4627" width="6.375" style="13" customWidth="1"/>
    <col min="4628" max="4628" width="5.75" style="13" customWidth="1"/>
    <col min="4629" max="4629" width="6.125" style="13" customWidth="1"/>
    <col min="4630" max="4630" width="5.875" style="13" customWidth="1"/>
    <col min="4631" max="4631" width="5.75" style="13" customWidth="1"/>
    <col min="4632" max="4633" width="6" style="13" customWidth="1"/>
    <col min="4634" max="4634" width="5.75" style="13" customWidth="1"/>
    <col min="4635" max="4636" width="5.625" style="13" customWidth="1"/>
    <col min="4637" max="4637" width="5.875" style="13" customWidth="1"/>
    <col min="4638" max="4639" width="5.375" style="13" customWidth="1"/>
    <col min="4640" max="4640" width="3.25" style="13" customWidth="1"/>
    <col min="4641" max="4864" width="9" style="13"/>
    <col min="4865" max="4865" width="9.75" style="13" customWidth="1"/>
    <col min="4866" max="4866" width="7" style="13" customWidth="1"/>
    <col min="4867" max="4867" width="6.375" style="13" customWidth="1"/>
    <col min="4868" max="4868" width="6.875" style="13" customWidth="1"/>
    <col min="4869" max="4872" width="6.375" style="13" customWidth="1"/>
    <col min="4873" max="4873" width="6.125" style="13" customWidth="1"/>
    <col min="4874" max="4877" width="6.375" style="13" customWidth="1"/>
    <col min="4878" max="4878" width="6" style="13" customWidth="1"/>
    <col min="4879" max="4879" width="6.125" style="13" customWidth="1"/>
    <col min="4880" max="4883" width="6.375" style="13" customWidth="1"/>
    <col min="4884" max="4884" width="5.75" style="13" customWidth="1"/>
    <col min="4885" max="4885" width="6.125" style="13" customWidth="1"/>
    <col min="4886" max="4886" width="5.875" style="13" customWidth="1"/>
    <col min="4887" max="4887" width="5.75" style="13" customWidth="1"/>
    <col min="4888" max="4889" width="6" style="13" customWidth="1"/>
    <col min="4890" max="4890" width="5.75" style="13" customWidth="1"/>
    <col min="4891" max="4892" width="5.625" style="13" customWidth="1"/>
    <col min="4893" max="4893" width="5.875" style="13" customWidth="1"/>
    <col min="4894" max="4895" width="5.375" style="13" customWidth="1"/>
    <col min="4896" max="4896" width="3.25" style="13" customWidth="1"/>
    <col min="4897" max="5120" width="9" style="13"/>
    <col min="5121" max="5121" width="9.75" style="13" customWidth="1"/>
    <col min="5122" max="5122" width="7" style="13" customWidth="1"/>
    <col min="5123" max="5123" width="6.375" style="13" customWidth="1"/>
    <col min="5124" max="5124" width="6.875" style="13" customWidth="1"/>
    <col min="5125" max="5128" width="6.375" style="13" customWidth="1"/>
    <col min="5129" max="5129" width="6.125" style="13" customWidth="1"/>
    <col min="5130" max="5133" width="6.375" style="13" customWidth="1"/>
    <col min="5134" max="5134" width="6" style="13" customWidth="1"/>
    <col min="5135" max="5135" width="6.125" style="13" customWidth="1"/>
    <col min="5136" max="5139" width="6.375" style="13" customWidth="1"/>
    <col min="5140" max="5140" width="5.75" style="13" customWidth="1"/>
    <col min="5141" max="5141" width="6.125" style="13" customWidth="1"/>
    <col min="5142" max="5142" width="5.875" style="13" customWidth="1"/>
    <col min="5143" max="5143" width="5.75" style="13" customWidth="1"/>
    <col min="5144" max="5145" width="6" style="13" customWidth="1"/>
    <col min="5146" max="5146" width="5.75" style="13" customWidth="1"/>
    <col min="5147" max="5148" width="5.625" style="13" customWidth="1"/>
    <col min="5149" max="5149" width="5.875" style="13" customWidth="1"/>
    <col min="5150" max="5151" width="5.375" style="13" customWidth="1"/>
    <col min="5152" max="5152" width="3.25" style="13" customWidth="1"/>
    <col min="5153" max="5376" width="9" style="13"/>
    <col min="5377" max="5377" width="9.75" style="13" customWidth="1"/>
    <col min="5378" max="5378" width="7" style="13" customWidth="1"/>
    <col min="5379" max="5379" width="6.375" style="13" customWidth="1"/>
    <col min="5380" max="5380" width="6.875" style="13" customWidth="1"/>
    <col min="5381" max="5384" width="6.375" style="13" customWidth="1"/>
    <col min="5385" max="5385" width="6.125" style="13" customWidth="1"/>
    <col min="5386" max="5389" width="6.375" style="13" customWidth="1"/>
    <col min="5390" max="5390" width="6" style="13" customWidth="1"/>
    <col min="5391" max="5391" width="6.125" style="13" customWidth="1"/>
    <col min="5392" max="5395" width="6.375" style="13" customWidth="1"/>
    <col min="5396" max="5396" width="5.75" style="13" customWidth="1"/>
    <col min="5397" max="5397" width="6.125" style="13" customWidth="1"/>
    <col min="5398" max="5398" width="5.875" style="13" customWidth="1"/>
    <col min="5399" max="5399" width="5.75" style="13" customWidth="1"/>
    <col min="5400" max="5401" width="6" style="13" customWidth="1"/>
    <col min="5402" max="5402" width="5.75" style="13" customWidth="1"/>
    <col min="5403" max="5404" width="5.625" style="13" customWidth="1"/>
    <col min="5405" max="5405" width="5.875" style="13" customWidth="1"/>
    <col min="5406" max="5407" width="5.375" style="13" customWidth="1"/>
    <col min="5408" max="5408" width="3.25" style="13" customWidth="1"/>
    <col min="5409" max="5632" width="9" style="13"/>
    <col min="5633" max="5633" width="9.75" style="13" customWidth="1"/>
    <col min="5634" max="5634" width="7" style="13" customWidth="1"/>
    <col min="5635" max="5635" width="6.375" style="13" customWidth="1"/>
    <col min="5636" max="5636" width="6.875" style="13" customWidth="1"/>
    <col min="5637" max="5640" width="6.375" style="13" customWidth="1"/>
    <col min="5641" max="5641" width="6.125" style="13" customWidth="1"/>
    <col min="5642" max="5645" width="6.375" style="13" customWidth="1"/>
    <col min="5646" max="5646" width="6" style="13" customWidth="1"/>
    <col min="5647" max="5647" width="6.125" style="13" customWidth="1"/>
    <col min="5648" max="5651" width="6.375" style="13" customWidth="1"/>
    <col min="5652" max="5652" width="5.75" style="13" customWidth="1"/>
    <col min="5653" max="5653" width="6.125" style="13" customWidth="1"/>
    <col min="5654" max="5654" width="5.875" style="13" customWidth="1"/>
    <col min="5655" max="5655" width="5.75" style="13" customWidth="1"/>
    <col min="5656" max="5657" width="6" style="13" customWidth="1"/>
    <col min="5658" max="5658" width="5.75" style="13" customWidth="1"/>
    <col min="5659" max="5660" width="5.625" style="13" customWidth="1"/>
    <col min="5661" max="5661" width="5.875" style="13" customWidth="1"/>
    <col min="5662" max="5663" width="5.375" style="13" customWidth="1"/>
    <col min="5664" max="5664" width="3.25" style="13" customWidth="1"/>
    <col min="5665" max="5888" width="9" style="13"/>
    <col min="5889" max="5889" width="9.75" style="13" customWidth="1"/>
    <col min="5890" max="5890" width="7" style="13" customWidth="1"/>
    <col min="5891" max="5891" width="6.375" style="13" customWidth="1"/>
    <col min="5892" max="5892" width="6.875" style="13" customWidth="1"/>
    <col min="5893" max="5896" width="6.375" style="13" customWidth="1"/>
    <col min="5897" max="5897" width="6.125" style="13" customWidth="1"/>
    <col min="5898" max="5901" width="6.375" style="13" customWidth="1"/>
    <col min="5902" max="5902" width="6" style="13" customWidth="1"/>
    <col min="5903" max="5903" width="6.125" style="13" customWidth="1"/>
    <col min="5904" max="5907" width="6.375" style="13" customWidth="1"/>
    <col min="5908" max="5908" width="5.75" style="13" customWidth="1"/>
    <col min="5909" max="5909" width="6.125" style="13" customWidth="1"/>
    <col min="5910" max="5910" width="5.875" style="13" customWidth="1"/>
    <col min="5911" max="5911" width="5.75" style="13" customWidth="1"/>
    <col min="5912" max="5913" width="6" style="13" customWidth="1"/>
    <col min="5914" max="5914" width="5.75" style="13" customWidth="1"/>
    <col min="5915" max="5916" width="5.625" style="13" customWidth="1"/>
    <col min="5917" max="5917" width="5.875" style="13" customWidth="1"/>
    <col min="5918" max="5919" width="5.375" style="13" customWidth="1"/>
    <col min="5920" max="5920" width="3.25" style="13" customWidth="1"/>
    <col min="5921" max="6144" width="9" style="13"/>
    <col min="6145" max="6145" width="9.75" style="13" customWidth="1"/>
    <col min="6146" max="6146" width="7" style="13" customWidth="1"/>
    <col min="6147" max="6147" width="6.375" style="13" customWidth="1"/>
    <col min="6148" max="6148" width="6.875" style="13" customWidth="1"/>
    <col min="6149" max="6152" width="6.375" style="13" customWidth="1"/>
    <col min="6153" max="6153" width="6.125" style="13" customWidth="1"/>
    <col min="6154" max="6157" width="6.375" style="13" customWidth="1"/>
    <col min="6158" max="6158" width="6" style="13" customWidth="1"/>
    <col min="6159" max="6159" width="6.125" style="13" customWidth="1"/>
    <col min="6160" max="6163" width="6.375" style="13" customWidth="1"/>
    <col min="6164" max="6164" width="5.75" style="13" customWidth="1"/>
    <col min="6165" max="6165" width="6.125" style="13" customWidth="1"/>
    <col min="6166" max="6166" width="5.875" style="13" customWidth="1"/>
    <col min="6167" max="6167" width="5.75" style="13" customWidth="1"/>
    <col min="6168" max="6169" width="6" style="13" customWidth="1"/>
    <col min="6170" max="6170" width="5.75" style="13" customWidth="1"/>
    <col min="6171" max="6172" width="5.625" style="13" customWidth="1"/>
    <col min="6173" max="6173" width="5.875" style="13" customWidth="1"/>
    <col min="6174" max="6175" width="5.375" style="13" customWidth="1"/>
    <col min="6176" max="6176" width="3.25" style="13" customWidth="1"/>
    <col min="6177" max="6400" width="9" style="13"/>
    <col min="6401" max="6401" width="9.75" style="13" customWidth="1"/>
    <col min="6402" max="6402" width="7" style="13" customWidth="1"/>
    <col min="6403" max="6403" width="6.375" style="13" customWidth="1"/>
    <col min="6404" max="6404" width="6.875" style="13" customWidth="1"/>
    <col min="6405" max="6408" width="6.375" style="13" customWidth="1"/>
    <col min="6409" max="6409" width="6.125" style="13" customWidth="1"/>
    <col min="6410" max="6413" width="6.375" style="13" customWidth="1"/>
    <col min="6414" max="6414" width="6" style="13" customWidth="1"/>
    <col min="6415" max="6415" width="6.125" style="13" customWidth="1"/>
    <col min="6416" max="6419" width="6.375" style="13" customWidth="1"/>
    <col min="6420" max="6420" width="5.75" style="13" customWidth="1"/>
    <col min="6421" max="6421" width="6.125" style="13" customWidth="1"/>
    <col min="6422" max="6422" width="5.875" style="13" customWidth="1"/>
    <col min="6423" max="6423" width="5.75" style="13" customWidth="1"/>
    <col min="6424" max="6425" width="6" style="13" customWidth="1"/>
    <col min="6426" max="6426" width="5.75" style="13" customWidth="1"/>
    <col min="6427" max="6428" width="5.625" style="13" customWidth="1"/>
    <col min="6429" max="6429" width="5.875" style="13" customWidth="1"/>
    <col min="6430" max="6431" width="5.375" style="13" customWidth="1"/>
    <col min="6432" max="6432" width="3.25" style="13" customWidth="1"/>
    <col min="6433" max="6656" width="9" style="13"/>
    <col min="6657" max="6657" width="9.75" style="13" customWidth="1"/>
    <col min="6658" max="6658" width="7" style="13" customWidth="1"/>
    <col min="6659" max="6659" width="6.375" style="13" customWidth="1"/>
    <col min="6660" max="6660" width="6.875" style="13" customWidth="1"/>
    <col min="6661" max="6664" width="6.375" style="13" customWidth="1"/>
    <col min="6665" max="6665" width="6.125" style="13" customWidth="1"/>
    <col min="6666" max="6669" width="6.375" style="13" customWidth="1"/>
    <col min="6670" max="6670" width="6" style="13" customWidth="1"/>
    <col min="6671" max="6671" width="6.125" style="13" customWidth="1"/>
    <col min="6672" max="6675" width="6.375" style="13" customWidth="1"/>
    <col min="6676" max="6676" width="5.75" style="13" customWidth="1"/>
    <col min="6677" max="6677" width="6.125" style="13" customWidth="1"/>
    <col min="6678" max="6678" width="5.875" style="13" customWidth="1"/>
    <col min="6679" max="6679" width="5.75" style="13" customWidth="1"/>
    <col min="6680" max="6681" width="6" style="13" customWidth="1"/>
    <col min="6682" max="6682" width="5.75" style="13" customWidth="1"/>
    <col min="6683" max="6684" width="5.625" style="13" customWidth="1"/>
    <col min="6685" max="6685" width="5.875" style="13" customWidth="1"/>
    <col min="6686" max="6687" width="5.375" style="13" customWidth="1"/>
    <col min="6688" max="6688" width="3.25" style="13" customWidth="1"/>
    <col min="6689" max="6912" width="9" style="13"/>
    <col min="6913" max="6913" width="9.75" style="13" customWidth="1"/>
    <col min="6914" max="6914" width="7" style="13" customWidth="1"/>
    <col min="6915" max="6915" width="6.375" style="13" customWidth="1"/>
    <col min="6916" max="6916" width="6.875" style="13" customWidth="1"/>
    <col min="6917" max="6920" width="6.375" style="13" customWidth="1"/>
    <col min="6921" max="6921" width="6.125" style="13" customWidth="1"/>
    <col min="6922" max="6925" width="6.375" style="13" customWidth="1"/>
    <col min="6926" max="6926" width="6" style="13" customWidth="1"/>
    <col min="6927" max="6927" width="6.125" style="13" customWidth="1"/>
    <col min="6928" max="6931" width="6.375" style="13" customWidth="1"/>
    <col min="6932" max="6932" width="5.75" style="13" customWidth="1"/>
    <col min="6933" max="6933" width="6.125" style="13" customWidth="1"/>
    <col min="6934" max="6934" width="5.875" style="13" customWidth="1"/>
    <col min="6935" max="6935" width="5.75" style="13" customWidth="1"/>
    <col min="6936" max="6937" width="6" style="13" customWidth="1"/>
    <col min="6938" max="6938" width="5.75" style="13" customWidth="1"/>
    <col min="6939" max="6940" width="5.625" style="13" customWidth="1"/>
    <col min="6941" max="6941" width="5.875" style="13" customWidth="1"/>
    <col min="6942" max="6943" width="5.375" style="13" customWidth="1"/>
    <col min="6944" max="6944" width="3.25" style="13" customWidth="1"/>
    <col min="6945" max="7168" width="9" style="13"/>
    <col min="7169" max="7169" width="9.75" style="13" customWidth="1"/>
    <col min="7170" max="7170" width="7" style="13" customWidth="1"/>
    <col min="7171" max="7171" width="6.375" style="13" customWidth="1"/>
    <col min="7172" max="7172" width="6.875" style="13" customWidth="1"/>
    <col min="7173" max="7176" width="6.375" style="13" customWidth="1"/>
    <col min="7177" max="7177" width="6.125" style="13" customWidth="1"/>
    <col min="7178" max="7181" width="6.375" style="13" customWidth="1"/>
    <col min="7182" max="7182" width="6" style="13" customWidth="1"/>
    <col min="7183" max="7183" width="6.125" style="13" customWidth="1"/>
    <col min="7184" max="7187" width="6.375" style="13" customWidth="1"/>
    <col min="7188" max="7188" width="5.75" style="13" customWidth="1"/>
    <col min="7189" max="7189" width="6.125" style="13" customWidth="1"/>
    <col min="7190" max="7190" width="5.875" style="13" customWidth="1"/>
    <col min="7191" max="7191" width="5.75" style="13" customWidth="1"/>
    <col min="7192" max="7193" width="6" style="13" customWidth="1"/>
    <col min="7194" max="7194" width="5.75" style="13" customWidth="1"/>
    <col min="7195" max="7196" width="5.625" style="13" customWidth="1"/>
    <col min="7197" max="7197" width="5.875" style="13" customWidth="1"/>
    <col min="7198" max="7199" width="5.375" style="13" customWidth="1"/>
    <col min="7200" max="7200" width="3.25" style="13" customWidth="1"/>
    <col min="7201" max="7424" width="9" style="13"/>
    <col min="7425" max="7425" width="9.75" style="13" customWidth="1"/>
    <col min="7426" max="7426" width="7" style="13" customWidth="1"/>
    <col min="7427" max="7427" width="6.375" style="13" customWidth="1"/>
    <col min="7428" max="7428" width="6.875" style="13" customWidth="1"/>
    <col min="7429" max="7432" width="6.375" style="13" customWidth="1"/>
    <col min="7433" max="7433" width="6.125" style="13" customWidth="1"/>
    <col min="7434" max="7437" width="6.375" style="13" customWidth="1"/>
    <col min="7438" max="7438" width="6" style="13" customWidth="1"/>
    <col min="7439" max="7439" width="6.125" style="13" customWidth="1"/>
    <col min="7440" max="7443" width="6.375" style="13" customWidth="1"/>
    <col min="7444" max="7444" width="5.75" style="13" customWidth="1"/>
    <col min="7445" max="7445" width="6.125" style="13" customWidth="1"/>
    <col min="7446" max="7446" width="5.875" style="13" customWidth="1"/>
    <col min="7447" max="7447" width="5.75" style="13" customWidth="1"/>
    <col min="7448" max="7449" width="6" style="13" customWidth="1"/>
    <col min="7450" max="7450" width="5.75" style="13" customWidth="1"/>
    <col min="7451" max="7452" width="5.625" style="13" customWidth="1"/>
    <col min="7453" max="7453" width="5.875" style="13" customWidth="1"/>
    <col min="7454" max="7455" width="5.375" style="13" customWidth="1"/>
    <col min="7456" max="7456" width="3.25" style="13" customWidth="1"/>
    <col min="7457" max="7680" width="9" style="13"/>
    <col min="7681" max="7681" width="9.75" style="13" customWidth="1"/>
    <col min="7682" max="7682" width="7" style="13" customWidth="1"/>
    <col min="7683" max="7683" width="6.375" style="13" customWidth="1"/>
    <col min="7684" max="7684" width="6.875" style="13" customWidth="1"/>
    <col min="7685" max="7688" width="6.375" style="13" customWidth="1"/>
    <col min="7689" max="7689" width="6.125" style="13" customWidth="1"/>
    <col min="7690" max="7693" width="6.375" style="13" customWidth="1"/>
    <col min="7694" max="7694" width="6" style="13" customWidth="1"/>
    <col min="7695" max="7695" width="6.125" style="13" customWidth="1"/>
    <col min="7696" max="7699" width="6.375" style="13" customWidth="1"/>
    <col min="7700" max="7700" width="5.75" style="13" customWidth="1"/>
    <col min="7701" max="7701" width="6.125" style="13" customWidth="1"/>
    <col min="7702" max="7702" width="5.875" style="13" customWidth="1"/>
    <col min="7703" max="7703" width="5.75" style="13" customWidth="1"/>
    <col min="7704" max="7705" width="6" style="13" customWidth="1"/>
    <col min="7706" max="7706" width="5.75" style="13" customWidth="1"/>
    <col min="7707" max="7708" width="5.625" style="13" customWidth="1"/>
    <col min="7709" max="7709" width="5.875" style="13" customWidth="1"/>
    <col min="7710" max="7711" width="5.375" style="13" customWidth="1"/>
    <col min="7712" max="7712" width="3.25" style="13" customWidth="1"/>
    <col min="7713" max="7936" width="9" style="13"/>
    <col min="7937" max="7937" width="9.75" style="13" customWidth="1"/>
    <col min="7938" max="7938" width="7" style="13" customWidth="1"/>
    <col min="7939" max="7939" width="6.375" style="13" customWidth="1"/>
    <col min="7940" max="7940" width="6.875" style="13" customWidth="1"/>
    <col min="7941" max="7944" width="6.375" style="13" customWidth="1"/>
    <col min="7945" max="7945" width="6.125" style="13" customWidth="1"/>
    <col min="7946" max="7949" width="6.375" style="13" customWidth="1"/>
    <col min="7950" max="7950" width="6" style="13" customWidth="1"/>
    <col min="7951" max="7951" width="6.125" style="13" customWidth="1"/>
    <col min="7952" max="7955" width="6.375" style="13" customWidth="1"/>
    <col min="7956" max="7956" width="5.75" style="13" customWidth="1"/>
    <col min="7957" max="7957" width="6.125" style="13" customWidth="1"/>
    <col min="7958" max="7958" width="5.875" style="13" customWidth="1"/>
    <col min="7959" max="7959" width="5.75" style="13" customWidth="1"/>
    <col min="7960" max="7961" width="6" style="13" customWidth="1"/>
    <col min="7962" max="7962" width="5.75" style="13" customWidth="1"/>
    <col min="7963" max="7964" width="5.625" style="13" customWidth="1"/>
    <col min="7965" max="7965" width="5.875" style="13" customWidth="1"/>
    <col min="7966" max="7967" width="5.375" style="13" customWidth="1"/>
    <col min="7968" max="7968" width="3.25" style="13" customWidth="1"/>
    <col min="7969" max="8192" width="9" style="13"/>
    <col min="8193" max="8193" width="9.75" style="13" customWidth="1"/>
    <col min="8194" max="8194" width="7" style="13" customWidth="1"/>
    <col min="8195" max="8195" width="6.375" style="13" customWidth="1"/>
    <col min="8196" max="8196" width="6.875" style="13" customWidth="1"/>
    <col min="8197" max="8200" width="6.375" style="13" customWidth="1"/>
    <col min="8201" max="8201" width="6.125" style="13" customWidth="1"/>
    <col min="8202" max="8205" width="6.375" style="13" customWidth="1"/>
    <col min="8206" max="8206" width="6" style="13" customWidth="1"/>
    <col min="8207" max="8207" width="6.125" style="13" customWidth="1"/>
    <col min="8208" max="8211" width="6.375" style="13" customWidth="1"/>
    <col min="8212" max="8212" width="5.75" style="13" customWidth="1"/>
    <col min="8213" max="8213" width="6.125" style="13" customWidth="1"/>
    <col min="8214" max="8214" width="5.875" style="13" customWidth="1"/>
    <col min="8215" max="8215" width="5.75" style="13" customWidth="1"/>
    <col min="8216" max="8217" width="6" style="13" customWidth="1"/>
    <col min="8218" max="8218" width="5.75" style="13" customWidth="1"/>
    <col min="8219" max="8220" width="5.625" style="13" customWidth="1"/>
    <col min="8221" max="8221" width="5.875" style="13" customWidth="1"/>
    <col min="8222" max="8223" width="5.375" style="13" customWidth="1"/>
    <col min="8224" max="8224" width="3.25" style="13" customWidth="1"/>
    <col min="8225" max="8448" width="9" style="13"/>
    <col min="8449" max="8449" width="9.75" style="13" customWidth="1"/>
    <col min="8450" max="8450" width="7" style="13" customWidth="1"/>
    <col min="8451" max="8451" width="6.375" style="13" customWidth="1"/>
    <col min="8452" max="8452" width="6.875" style="13" customWidth="1"/>
    <col min="8453" max="8456" width="6.375" style="13" customWidth="1"/>
    <col min="8457" max="8457" width="6.125" style="13" customWidth="1"/>
    <col min="8458" max="8461" width="6.375" style="13" customWidth="1"/>
    <col min="8462" max="8462" width="6" style="13" customWidth="1"/>
    <col min="8463" max="8463" width="6.125" style="13" customWidth="1"/>
    <col min="8464" max="8467" width="6.375" style="13" customWidth="1"/>
    <col min="8468" max="8468" width="5.75" style="13" customWidth="1"/>
    <col min="8469" max="8469" width="6.125" style="13" customWidth="1"/>
    <col min="8470" max="8470" width="5.875" style="13" customWidth="1"/>
    <col min="8471" max="8471" width="5.75" style="13" customWidth="1"/>
    <col min="8472" max="8473" width="6" style="13" customWidth="1"/>
    <col min="8474" max="8474" width="5.75" style="13" customWidth="1"/>
    <col min="8475" max="8476" width="5.625" style="13" customWidth="1"/>
    <col min="8477" max="8477" width="5.875" style="13" customWidth="1"/>
    <col min="8478" max="8479" width="5.375" style="13" customWidth="1"/>
    <col min="8480" max="8480" width="3.25" style="13" customWidth="1"/>
    <col min="8481" max="8704" width="9" style="13"/>
    <col min="8705" max="8705" width="9.75" style="13" customWidth="1"/>
    <col min="8706" max="8706" width="7" style="13" customWidth="1"/>
    <col min="8707" max="8707" width="6.375" style="13" customWidth="1"/>
    <col min="8708" max="8708" width="6.875" style="13" customWidth="1"/>
    <col min="8709" max="8712" width="6.375" style="13" customWidth="1"/>
    <col min="8713" max="8713" width="6.125" style="13" customWidth="1"/>
    <col min="8714" max="8717" width="6.375" style="13" customWidth="1"/>
    <col min="8718" max="8718" width="6" style="13" customWidth="1"/>
    <col min="8719" max="8719" width="6.125" style="13" customWidth="1"/>
    <col min="8720" max="8723" width="6.375" style="13" customWidth="1"/>
    <col min="8724" max="8724" width="5.75" style="13" customWidth="1"/>
    <col min="8725" max="8725" width="6.125" style="13" customWidth="1"/>
    <col min="8726" max="8726" width="5.875" style="13" customWidth="1"/>
    <col min="8727" max="8727" width="5.75" style="13" customWidth="1"/>
    <col min="8728" max="8729" width="6" style="13" customWidth="1"/>
    <col min="8730" max="8730" width="5.75" style="13" customWidth="1"/>
    <col min="8731" max="8732" width="5.625" style="13" customWidth="1"/>
    <col min="8733" max="8733" width="5.875" style="13" customWidth="1"/>
    <col min="8734" max="8735" width="5.375" style="13" customWidth="1"/>
    <col min="8736" max="8736" width="3.25" style="13" customWidth="1"/>
    <col min="8737" max="8960" width="9" style="13"/>
    <col min="8961" max="8961" width="9.75" style="13" customWidth="1"/>
    <col min="8962" max="8962" width="7" style="13" customWidth="1"/>
    <col min="8963" max="8963" width="6.375" style="13" customWidth="1"/>
    <col min="8964" max="8964" width="6.875" style="13" customWidth="1"/>
    <col min="8965" max="8968" width="6.375" style="13" customWidth="1"/>
    <col min="8969" max="8969" width="6.125" style="13" customWidth="1"/>
    <col min="8970" max="8973" width="6.375" style="13" customWidth="1"/>
    <col min="8974" max="8974" width="6" style="13" customWidth="1"/>
    <col min="8975" max="8975" width="6.125" style="13" customWidth="1"/>
    <col min="8976" max="8979" width="6.375" style="13" customWidth="1"/>
    <col min="8980" max="8980" width="5.75" style="13" customWidth="1"/>
    <col min="8981" max="8981" width="6.125" style="13" customWidth="1"/>
    <col min="8982" max="8982" width="5.875" style="13" customWidth="1"/>
    <col min="8983" max="8983" width="5.75" style="13" customWidth="1"/>
    <col min="8984" max="8985" width="6" style="13" customWidth="1"/>
    <col min="8986" max="8986" width="5.75" style="13" customWidth="1"/>
    <col min="8987" max="8988" width="5.625" style="13" customWidth="1"/>
    <col min="8989" max="8989" width="5.875" style="13" customWidth="1"/>
    <col min="8990" max="8991" width="5.375" style="13" customWidth="1"/>
    <col min="8992" max="8992" width="3.25" style="13" customWidth="1"/>
    <col min="8993" max="9216" width="9" style="13"/>
    <col min="9217" max="9217" width="9.75" style="13" customWidth="1"/>
    <col min="9218" max="9218" width="7" style="13" customWidth="1"/>
    <col min="9219" max="9219" width="6.375" style="13" customWidth="1"/>
    <col min="9220" max="9220" width="6.875" style="13" customWidth="1"/>
    <col min="9221" max="9224" width="6.375" style="13" customWidth="1"/>
    <col min="9225" max="9225" width="6.125" style="13" customWidth="1"/>
    <col min="9226" max="9229" width="6.375" style="13" customWidth="1"/>
    <col min="9230" max="9230" width="6" style="13" customWidth="1"/>
    <col min="9231" max="9231" width="6.125" style="13" customWidth="1"/>
    <col min="9232" max="9235" width="6.375" style="13" customWidth="1"/>
    <col min="9236" max="9236" width="5.75" style="13" customWidth="1"/>
    <col min="9237" max="9237" width="6.125" style="13" customWidth="1"/>
    <col min="9238" max="9238" width="5.875" style="13" customWidth="1"/>
    <col min="9239" max="9239" width="5.75" style="13" customWidth="1"/>
    <col min="9240" max="9241" width="6" style="13" customWidth="1"/>
    <col min="9242" max="9242" width="5.75" style="13" customWidth="1"/>
    <col min="9243" max="9244" width="5.625" style="13" customWidth="1"/>
    <col min="9245" max="9245" width="5.875" style="13" customWidth="1"/>
    <col min="9246" max="9247" width="5.375" style="13" customWidth="1"/>
    <col min="9248" max="9248" width="3.25" style="13" customWidth="1"/>
    <col min="9249" max="9472" width="9" style="13"/>
    <col min="9473" max="9473" width="9.75" style="13" customWidth="1"/>
    <col min="9474" max="9474" width="7" style="13" customWidth="1"/>
    <col min="9475" max="9475" width="6.375" style="13" customWidth="1"/>
    <col min="9476" max="9476" width="6.875" style="13" customWidth="1"/>
    <col min="9477" max="9480" width="6.375" style="13" customWidth="1"/>
    <col min="9481" max="9481" width="6.125" style="13" customWidth="1"/>
    <col min="9482" max="9485" width="6.375" style="13" customWidth="1"/>
    <col min="9486" max="9486" width="6" style="13" customWidth="1"/>
    <col min="9487" max="9487" width="6.125" style="13" customWidth="1"/>
    <col min="9488" max="9491" width="6.375" style="13" customWidth="1"/>
    <col min="9492" max="9492" width="5.75" style="13" customWidth="1"/>
    <col min="9493" max="9493" width="6.125" style="13" customWidth="1"/>
    <col min="9494" max="9494" width="5.875" style="13" customWidth="1"/>
    <col min="9495" max="9495" width="5.75" style="13" customWidth="1"/>
    <col min="9496" max="9497" width="6" style="13" customWidth="1"/>
    <col min="9498" max="9498" width="5.75" style="13" customWidth="1"/>
    <col min="9499" max="9500" width="5.625" style="13" customWidth="1"/>
    <col min="9501" max="9501" width="5.875" style="13" customWidth="1"/>
    <col min="9502" max="9503" width="5.375" style="13" customWidth="1"/>
    <col min="9504" max="9504" width="3.25" style="13" customWidth="1"/>
    <col min="9505" max="9728" width="9" style="13"/>
    <col min="9729" max="9729" width="9.75" style="13" customWidth="1"/>
    <col min="9730" max="9730" width="7" style="13" customWidth="1"/>
    <col min="9731" max="9731" width="6.375" style="13" customWidth="1"/>
    <col min="9732" max="9732" width="6.875" style="13" customWidth="1"/>
    <col min="9733" max="9736" width="6.375" style="13" customWidth="1"/>
    <col min="9737" max="9737" width="6.125" style="13" customWidth="1"/>
    <col min="9738" max="9741" width="6.375" style="13" customWidth="1"/>
    <col min="9742" max="9742" width="6" style="13" customWidth="1"/>
    <col min="9743" max="9743" width="6.125" style="13" customWidth="1"/>
    <col min="9744" max="9747" width="6.375" style="13" customWidth="1"/>
    <col min="9748" max="9748" width="5.75" style="13" customWidth="1"/>
    <col min="9749" max="9749" width="6.125" style="13" customWidth="1"/>
    <col min="9750" max="9750" width="5.875" style="13" customWidth="1"/>
    <col min="9751" max="9751" width="5.75" style="13" customWidth="1"/>
    <col min="9752" max="9753" width="6" style="13" customWidth="1"/>
    <col min="9754" max="9754" width="5.75" style="13" customWidth="1"/>
    <col min="9755" max="9756" width="5.625" style="13" customWidth="1"/>
    <col min="9757" max="9757" width="5.875" style="13" customWidth="1"/>
    <col min="9758" max="9759" width="5.375" style="13" customWidth="1"/>
    <col min="9760" max="9760" width="3.25" style="13" customWidth="1"/>
    <col min="9761" max="9984" width="9" style="13"/>
    <col min="9985" max="9985" width="9.75" style="13" customWidth="1"/>
    <col min="9986" max="9986" width="7" style="13" customWidth="1"/>
    <col min="9987" max="9987" width="6.375" style="13" customWidth="1"/>
    <col min="9988" max="9988" width="6.875" style="13" customWidth="1"/>
    <col min="9989" max="9992" width="6.375" style="13" customWidth="1"/>
    <col min="9993" max="9993" width="6.125" style="13" customWidth="1"/>
    <col min="9994" max="9997" width="6.375" style="13" customWidth="1"/>
    <col min="9998" max="9998" width="6" style="13" customWidth="1"/>
    <col min="9999" max="9999" width="6.125" style="13" customWidth="1"/>
    <col min="10000" max="10003" width="6.375" style="13" customWidth="1"/>
    <col min="10004" max="10004" width="5.75" style="13" customWidth="1"/>
    <col min="10005" max="10005" width="6.125" style="13" customWidth="1"/>
    <col min="10006" max="10006" width="5.875" style="13" customWidth="1"/>
    <col min="10007" max="10007" width="5.75" style="13" customWidth="1"/>
    <col min="10008" max="10009" width="6" style="13" customWidth="1"/>
    <col min="10010" max="10010" width="5.75" style="13" customWidth="1"/>
    <col min="10011" max="10012" width="5.625" style="13" customWidth="1"/>
    <col min="10013" max="10013" width="5.875" style="13" customWidth="1"/>
    <col min="10014" max="10015" width="5.375" style="13" customWidth="1"/>
    <col min="10016" max="10016" width="3.25" style="13" customWidth="1"/>
    <col min="10017" max="10240" width="9" style="13"/>
    <col min="10241" max="10241" width="9.75" style="13" customWidth="1"/>
    <col min="10242" max="10242" width="7" style="13" customWidth="1"/>
    <col min="10243" max="10243" width="6.375" style="13" customWidth="1"/>
    <col min="10244" max="10244" width="6.875" style="13" customWidth="1"/>
    <col min="10245" max="10248" width="6.375" style="13" customWidth="1"/>
    <col min="10249" max="10249" width="6.125" style="13" customWidth="1"/>
    <col min="10250" max="10253" width="6.375" style="13" customWidth="1"/>
    <col min="10254" max="10254" width="6" style="13" customWidth="1"/>
    <col min="10255" max="10255" width="6.125" style="13" customWidth="1"/>
    <col min="10256" max="10259" width="6.375" style="13" customWidth="1"/>
    <col min="10260" max="10260" width="5.75" style="13" customWidth="1"/>
    <col min="10261" max="10261" width="6.125" style="13" customWidth="1"/>
    <col min="10262" max="10262" width="5.875" style="13" customWidth="1"/>
    <col min="10263" max="10263" width="5.75" style="13" customWidth="1"/>
    <col min="10264" max="10265" width="6" style="13" customWidth="1"/>
    <col min="10266" max="10266" width="5.75" style="13" customWidth="1"/>
    <col min="10267" max="10268" width="5.625" style="13" customWidth="1"/>
    <col min="10269" max="10269" width="5.875" style="13" customWidth="1"/>
    <col min="10270" max="10271" width="5.375" style="13" customWidth="1"/>
    <col min="10272" max="10272" width="3.25" style="13" customWidth="1"/>
    <col min="10273" max="10496" width="9" style="13"/>
    <col min="10497" max="10497" width="9.75" style="13" customWidth="1"/>
    <col min="10498" max="10498" width="7" style="13" customWidth="1"/>
    <col min="10499" max="10499" width="6.375" style="13" customWidth="1"/>
    <col min="10500" max="10500" width="6.875" style="13" customWidth="1"/>
    <col min="10501" max="10504" width="6.375" style="13" customWidth="1"/>
    <col min="10505" max="10505" width="6.125" style="13" customWidth="1"/>
    <col min="10506" max="10509" width="6.375" style="13" customWidth="1"/>
    <col min="10510" max="10510" width="6" style="13" customWidth="1"/>
    <col min="10511" max="10511" width="6.125" style="13" customWidth="1"/>
    <col min="10512" max="10515" width="6.375" style="13" customWidth="1"/>
    <col min="10516" max="10516" width="5.75" style="13" customWidth="1"/>
    <col min="10517" max="10517" width="6.125" style="13" customWidth="1"/>
    <col min="10518" max="10518" width="5.875" style="13" customWidth="1"/>
    <col min="10519" max="10519" width="5.75" style="13" customWidth="1"/>
    <col min="10520" max="10521" width="6" style="13" customWidth="1"/>
    <col min="10522" max="10522" width="5.75" style="13" customWidth="1"/>
    <col min="10523" max="10524" width="5.625" style="13" customWidth="1"/>
    <col min="10525" max="10525" width="5.875" style="13" customWidth="1"/>
    <col min="10526" max="10527" width="5.375" style="13" customWidth="1"/>
    <col min="10528" max="10528" width="3.25" style="13" customWidth="1"/>
    <col min="10529" max="10752" width="9" style="13"/>
    <col min="10753" max="10753" width="9.75" style="13" customWidth="1"/>
    <col min="10754" max="10754" width="7" style="13" customWidth="1"/>
    <col min="10755" max="10755" width="6.375" style="13" customWidth="1"/>
    <col min="10756" max="10756" width="6.875" style="13" customWidth="1"/>
    <col min="10757" max="10760" width="6.375" style="13" customWidth="1"/>
    <col min="10761" max="10761" width="6.125" style="13" customWidth="1"/>
    <col min="10762" max="10765" width="6.375" style="13" customWidth="1"/>
    <col min="10766" max="10766" width="6" style="13" customWidth="1"/>
    <col min="10767" max="10767" width="6.125" style="13" customWidth="1"/>
    <col min="10768" max="10771" width="6.375" style="13" customWidth="1"/>
    <col min="10772" max="10772" width="5.75" style="13" customWidth="1"/>
    <col min="10773" max="10773" width="6.125" style="13" customWidth="1"/>
    <col min="10774" max="10774" width="5.875" style="13" customWidth="1"/>
    <col min="10775" max="10775" width="5.75" style="13" customWidth="1"/>
    <col min="10776" max="10777" width="6" style="13" customWidth="1"/>
    <col min="10778" max="10778" width="5.75" style="13" customWidth="1"/>
    <col min="10779" max="10780" width="5.625" style="13" customWidth="1"/>
    <col min="10781" max="10781" width="5.875" style="13" customWidth="1"/>
    <col min="10782" max="10783" width="5.375" style="13" customWidth="1"/>
    <col min="10784" max="10784" width="3.25" style="13" customWidth="1"/>
    <col min="10785" max="11008" width="9" style="13"/>
    <col min="11009" max="11009" width="9.75" style="13" customWidth="1"/>
    <col min="11010" max="11010" width="7" style="13" customWidth="1"/>
    <col min="11011" max="11011" width="6.375" style="13" customWidth="1"/>
    <col min="11012" max="11012" width="6.875" style="13" customWidth="1"/>
    <col min="11013" max="11016" width="6.375" style="13" customWidth="1"/>
    <col min="11017" max="11017" width="6.125" style="13" customWidth="1"/>
    <col min="11018" max="11021" width="6.375" style="13" customWidth="1"/>
    <col min="11022" max="11022" width="6" style="13" customWidth="1"/>
    <col min="11023" max="11023" width="6.125" style="13" customWidth="1"/>
    <col min="11024" max="11027" width="6.375" style="13" customWidth="1"/>
    <col min="11028" max="11028" width="5.75" style="13" customWidth="1"/>
    <col min="11029" max="11029" width="6.125" style="13" customWidth="1"/>
    <col min="11030" max="11030" width="5.875" style="13" customWidth="1"/>
    <col min="11031" max="11031" width="5.75" style="13" customWidth="1"/>
    <col min="11032" max="11033" width="6" style="13" customWidth="1"/>
    <col min="11034" max="11034" width="5.75" style="13" customWidth="1"/>
    <col min="11035" max="11036" width="5.625" style="13" customWidth="1"/>
    <col min="11037" max="11037" width="5.875" style="13" customWidth="1"/>
    <col min="11038" max="11039" width="5.375" style="13" customWidth="1"/>
    <col min="11040" max="11040" width="3.25" style="13" customWidth="1"/>
    <col min="11041" max="11264" width="9" style="13"/>
    <col min="11265" max="11265" width="9.75" style="13" customWidth="1"/>
    <col min="11266" max="11266" width="7" style="13" customWidth="1"/>
    <col min="11267" max="11267" width="6.375" style="13" customWidth="1"/>
    <col min="11268" max="11268" width="6.875" style="13" customWidth="1"/>
    <col min="11269" max="11272" width="6.375" style="13" customWidth="1"/>
    <col min="11273" max="11273" width="6.125" style="13" customWidth="1"/>
    <col min="11274" max="11277" width="6.375" style="13" customWidth="1"/>
    <col min="11278" max="11278" width="6" style="13" customWidth="1"/>
    <col min="11279" max="11279" width="6.125" style="13" customWidth="1"/>
    <col min="11280" max="11283" width="6.375" style="13" customWidth="1"/>
    <col min="11284" max="11284" width="5.75" style="13" customWidth="1"/>
    <col min="11285" max="11285" width="6.125" style="13" customWidth="1"/>
    <col min="11286" max="11286" width="5.875" style="13" customWidth="1"/>
    <col min="11287" max="11287" width="5.75" style="13" customWidth="1"/>
    <col min="11288" max="11289" width="6" style="13" customWidth="1"/>
    <col min="11290" max="11290" width="5.75" style="13" customWidth="1"/>
    <col min="11291" max="11292" width="5.625" style="13" customWidth="1"/>
    <col min="11293" max="11293" width="5.875" style="13" customWidth="1"/>
    <col min="11294" max="11295" width="5.375" style="13" customWidth="1"/>
    <col min="11296" max="11296" width="3.25" style="13" customWidth="1"/>
    <col min="11297" max="11520" width="9" style="13"/>
    <col min="11521" max="11521" width="9.75" style="13" customWidth="1"/>
    <col min="11522" max="11522" width="7" style="13" customWidth="1"/>
    <col min="11523" max="11523" width="6.375" style="13" customWidth="1"/>
    <col min="11524" max="11524" width="6.875" style="13" customWidth="1"/>
    <col min="11525" max="11528" width="6.375" style="13" customWidth="1"/>
    <col min="11529" max="11529" width="6.125" style="13" customWidth="1"/>
    <col min="11530" max="11533" width="6.375" style="13" customWidth="1"/>
    <col min="11534" max="11534" width="6" style="13" customWidth="1"/>
    <col min="11535" max="11535" width="6.125" style="13" customWidth="1"/>
    <col min="11536" max="11539" width="6.375" style="13" customWidth="1"/>
    <col min="11540" max="11540" width="5.75" style="13" customWidth="1"/>
    <col min="11541" max="11541" width="6.125" style="13" customWidth="1"/>
    <col min="11542" max="11542" width="5.875" style="13" customWidth="1"/>
    <col min="11543" max="11543" width="5.75" style="13" customWidth="1"/>
    <col min="11544" max="11545" width="6" style="13" customWidth="1"/>
    <col min="11546" max="11546" width="5.75" style="13" customWidth="1"/>
    <col min="11547" max="11548" width="5.625" style="13" customWidth="1"/>
    <col min="11549" max="11549" width="5.875" style="13" customWidth="1"/>
    <col min="11550" max="11551" width="5.375" style="13" customWidth="1"/>
    <col min="11552" max="11552" width="3.25" style="13" customWidth="1"/>
    <col min="11553" max="11776" width="9" style="13"/>
    <col min="11777" max="11777" width="9.75" style="13" customWidth="1"/>
    <col min="11778" max="11778" width="7" style="13" customWidth="1"/>
    <col min="11779" max="11779" width="6.375" style="13" customWidth="1"/>
    <col min="11780" max="11780" width="6.875" style="13" customWidth="1"/>
    <col min="11781" max="11784" width="6.375" style="13" customWidth="1"/>
    <col min="11785" max="11785" width="6.125" style="13" customWidth="1"/>
    <col min="11786" max="11789" width="6.375" style="13" customWidth="1"/>
    <col min="11790" max="11790" width="6" style="13" customWidth="1"/>
    <col min="11791" max="11791" width="6.125" style="13" customWidth="1"/>
    <col min="11792" max="11795" width="6.375" style="13" customWidth="1"/>
    <col min="11796" max="11796" width="5.75" style="13" customWidth="1"/>
    <col min="11797" max="11797" width="6.125" style="13" customWidth="1"/>
    <col min="11798" max="11798" width="5.875" style="13" customWidth="1"/>
    <col min="11799" max="11799" width="5.75" style="13" customWidth="1"/>
    <col min="11800" max="11801" width="6" style="13" customWidth="1"/>
    <col min="11802" max="11802" width="5.75" style="13" customWidth="1"/>
    <col min="11803" max="11804" width="5.625" style="13" customWidth="1"/>
    <col min="11805" max="11805" width="5.875" style="13" customWidth="1"/>
    <col min="11806" max="11807" width="5.375" style="13" customWidth="1"/>
    <col min="11808" max="11808" width="3.25" style="13" customWidth="1"/>
    <col min="11809" max="12032" width="9" style="13"/>
    <col min="12033" max="12033" width="9.75" style="13" customWidth="1"/>
    <col min="12034" max="12034" width="7" style="13" customWidth="1"/>
    <col min="12035" max="12035" width="6.375" style="13" customWidth="1"/>
    <col min="12036" max="12036" width="6.875" style="13" customWidth="1"/>
    <col min="12037" max="12040" width="6.375" style="13" customWidth="1"/>
    <col min="12041" max="12041" width="6.125" style="13" customWidth="1"/>
    <col min="12042" max="12045" width="6.375" style="13" customWidth="1"/>
    <col min="12046" max="12046" width="6" style="13" customWidth="1"/>
    <col min="12047" max="12047" width="6.125" style="13" customWidth="1"/>
    <col min="12048" max="12051" width="6.375" style="13" customWidth="1"/>
    <col min="12052" max="12052" width="5.75" style="13" customWidth="1"/>
    <col min="12053" max="12053" width="6.125" style="13" customWidth="1"/>
    <col min="12054" max="12054" width="5.875" style="13" customWidth="1"/>
    <col min="12055" max="12055" width="5.75" style="13" customWidth="1"/>
    <col min="12056" max="12057" width="6" style="13" customWidth="1"/>
    <col min="12058" max="12058" width="5.75" style="13" customWidth="1"/>
    <col min="12059" max="12060" width="5.625" style="13" customWidth="1"/>
    <col min="12061" max="12061" width="5.875" style="13" customWidth="1"/>
    <col min="12062" max="12063" width="5.375" style="13" customWidth="1"/>
    <col min="12064" max="12064" width="3.25" style="13" customWidth="1"/>
    <col min="12065" max="12288" width="9" style="13"/>
    <col min="12289" max="12289" width="9.75" style="13" customWidth="1"/>
    <col min="12290" max="12290" width="7" style="13" customWidth="1"/>
    <col min="12291" max="12291" width="6.375" style="13" customWidth="1"/>
    <col min="12292" max="12292" width="6.875" style="13" customWidth="1"/>
    <col min="12293" max="12296" width="6.375" style="13" customWidth="1"/>
    <col min="12297" max="12297" width="6.125" style="13" customWidth="1"/>
    <col min="12298" max="12301" width="6.375" style="13" customWidth="1"/>
    <col min="12302" max="12302" width="6" style="13" customWidth="1"/>
    <col min="12303" max="12303" width="6.125" style="13" customWidth="1"/>
    <col min="12304" max="12307" width="6.375" style="13" customWidth="1"/>
    <col min="12308" max="12308" width="5.75" style="13" customWidth="1"/>
    <col min="12309" max="12309" width="6.125" style="13" customWidth="1"/>
    <col min="12310" max="12310" width="5.875" style="13" customWidth="1"/>
    <col min="12311" max="12311" width="5.75" style="13" customWidth="1"/>
    <col min="12312" max="12313" width="6" style="13" customWidth="1"/>
    <col min="12314" max="12314" width="5.75" style="13" customWidth="1"/>
    <col min="12315" max="12316" width="5.625" style="13" customWidth="1"/>
    <col min="12317" max="12317" width="5.875" style="13" customWidth="1"/>
    <col min="12318" max="12319" width="5.375" style="13" customWidth="1"/>
    <col min="12320" max="12320" width="3.25" style="13" customWidth="1"/>
    <col min="12321" max="12544" width="9" style="13"/>
    <col min="12545" max="12545" width="9.75" style="13" customWidth="1"/>
    <col min="12546" max="12546" width="7" style="13" customWidth="1"/>
    <col min="12547" max="12547" width="6.375" style="13" customWidth="1"/>
    <col min="12548" max="12548" width="6.875" style="13" customWidth="1"/>
    <col min="12549" max="12552" width="6.375" style="13" customWidth="1"/>
    <col min="12553" max="12553" width="6.125" style="13" customWidth="1"/>
    <col min="12554" max="12557" width="6.375" style="13" customWidth="1"/>
    <col min="12558" max="12558" width="6" style="13" customWidth="1"/>
    <col min="12559" max="12559" width="6.125" style="13" customWidth="1"/>
    <col min="12560" max="12563" width="6.375" style="13" customWidth="1"/>
    <col min="12564" max="12564" width="5.75" style="13" customWidth="1"/>
    <col min="12565" max="12565" width="6.125" style="13" customWidth="1"/>
    <col min="12566" max="12566" width="5.875" style="13" customWidth="1"/>
    <col min="12567" max="12567" width="5.75" style="13" customWidth="1"/>
    <col min="12568" max="12569" width="6" style="13" customWidth="1"/>
    <col min="12570" max="12570" width="5.75" style="13" customWidth="1"/>
    <col min="12571" max="12572" width="5.625" style="13" customWidth="1"/>
    <col min="12573" max="12573" width="5.875" style="13" customWidth="1"/>
    <col min="12574" max="12575" width="5.375" style="13" customWidth="1"/>
    <col min="12576" max="12576" width="3.25" style="13" customWidth="1"/>
    <col min="12577" max="12800" width="9" style="13"/>
    <col min="12801" max="12801" width="9.75" style="13" customWidth="1"/>
    <col min="12802" max="12802" width="7" style="13" customWidth="1"/>
    <col min="12803" max="12803" width="6.375" style="13" customWidth="1"/>
    <col min="12804" max="12804" width="6.875" style="13" customWidth="1"/>
    <col min="12805" max="12808" width="6.375" style="13" customWidth="1"/>
    <col min="12809" max="12809" width="6.125" style="13" customWidth="1"/>
    <col min="12810" max="12813" width="6.375" style="13" customWidth="1"/>
    <col min="12814" max="12814" width="6" style="13" customWidth="1"/>
    <col min="12815" max="12815" width="6.125" style="13" customWidth="1"/>
    <col min="12816" max="12819" width="6.375" style="13" customWidth="1"/>
    <col min="12820" max="12820" width="5.75" style="13" customWidth="1"/>
    <col min="12821" max="12821" width="6.125" style="13" customWidth="1"/>
    <col min="12822" max="12822" width="5.875" style="13" customWidth="1"/>
    <col min="12823" max="12823" width="5.75" style="13" customWidth="1"/>
    <col min="12824" max="12825" width="6" style="13" customWidth="1"/>
    <col min="12826" max="12826" width="5.75" style="13" customWidth="1"/>
    <col min="12827" max="12828" width="5.625" style="13" customWidth="1"/>
    <col min="12829" max="12829" width="5.875" style="13" customWidth="1"/>
    <col min="12830" max="12831" width="5.375" style="13" customWidth="1"/>
    <col min="12832" max="12832" width="3.25" style="13" customWidth="1"/>
    <col min="12833" max="13056" width="9" style="13"/>
    <col min="13057" max="13057" width="9.75" style="13" customWidth="1"/>
    <col min="13058" max="13058" width="7" style="13" customWidth="1"/>
    <col min="13059" max="13059" width="6.375" style="13" customWidth="1"/>
    <col min="13060" max="13060" width="6.875" style="13" customWidth="1"/>
    <col min="13061" max="13064" width="6.375" style="13" customWidth="1"/>
    <col min="13065" max="13065" width="6.125" style="13" customWidth="1"/>
    <col min="13066" max="13069" width="6.375" style="13" customWidth="1"/>
    <col min="13070" max="13070" width="6" style="13" customWidth="1"/>
    <col min="13071" max="13071" width="6.125" style="13" customWidth="1"/>
    <col min="13072" max="13075" width="6.375" style="13" customWidth="1"/>
    <col min="13076" max="13076" width="5.75" style="13" customWidth="1"/>
    <col min="13077" max="13077" width="6.125" style="13" customWidth="1"/>
    <col min="13078" max="13078" width="5.875" style="13" customWidth="1"/>
    <col min="13079" max="13079" width="5.75" style="13" customWidth="1"/>
    <col min="13080" max="13081" width="6" style="13" customWidth="1"/>
    <col min="13082" max="13082" width="5.75" style="13" customWidth="1"/>
    <col min="13083" max="13084" width="5.625" style="13" customWidth="1"/>
    <col min="13085" max="13085" width="5.875" style="13" customWidth="1"/>
    <col min="13086" max="13087" width="5.375" style="13" customWidth="1"/>
    <col min="13088" max="13088" width="3.25" style="13" customWidth="1"/>
    <col min="13089" max="13312" width="9" style="13"/>
    <col min="13313" max="13313" width="9.75" style="13" customWidth="1"/>
    <col min="13314" max="13314" width="7" style="13" customWidth="1"/>
    <col min="13315" max="13315" width="6.375" style="13" customWidth="1"/>
    <col min="13316" max="13316" width="6.875" style="13" customWidth="1"/>
    <col min="13317" max="13320" width="6.375" style="13" customWidth="1"/>
    <col min="13321" max="13321" width="6.125" style="13" customWidth="1"/>
    <col min="13322" max="13325" width="6.375" style="13" customWidth="1"/>
    <col min="13326" max="13326" width="6" style="13" customWidth="1"/>
    <col min="13327" max="13327" width="6.125" style="13" customWidth="1"/>
    <col min="13328" max="13331" width="6.375" style="13" customWidth="1"/>
    <col min="13332" max="13332" width="5.75" style="13" customWidth="1"/>
    <col min="13333" max="13333" width="6.125" style="13" customWidth="1"/>
    <col min="13334" max="13334" width="5.875" style="13" customWidth="1"/>
    <col min="13335" max="13335" width="5.75" style="13" customWidth="1"/>
    <col min="13336" max="13337" width="6" style="13" customWidth="1"/>
    <col min="13338" max="13338" width="5.75" style="13" customWidth="1"/>
    <col min="13339" max="13340" width="5.625" style="13" customWidth="1"/>
    <col min="13341" max="13341" width="5.875" style="13" customWidth="1"/>
    <col min="13342" max="13343" width="5.375" style="13" customWidth="1"/>
    <col min="13344" max="13344" width="3.25" style="13" customWidth="1"/>
    <col min="13345" max="13568" width="9" style="13"/>
    <col min="13569" max="13569" width="9.75" style="13" customWidth="1"/>
    <col min="13570" max="13570" width="7" style="13" customWidth="1"/>
    <col min="13571" max="13571" width="6.375" style="13" customWidth="1"/>
    <col min="13572" max="13572" width="6.875" style="13" customWidth="1"/>
    <col min="13573" max="13576" width="6.375" style="13" customWidth="1"/>
    <col min="13577" max="13577" width="6.125" style="13" customWidth="1"/>
    <col min="13578" max="13581" width="6.375" style="13" customWidth="1"/>
    <col min="13582" max="13582" width="6" style="13" customWidth="1"/>
    <col min="13583" max="13583" width="6.125" style="13" customWidth="1"/>
    <col min="13584" max="13587" width="6.375" style="13" customWidth="1"/>
    <col min="13588" max="13588" width="5.75" style="13" customWidth="1"/>
    <col min="13589" max="13589" width="6.125" style="13" customWidth="1"/>
    <col min="13590" max="13590" width="5.875" style="13" customWidth="1"/>
    <col min="13591" max="13591" width="5.75" style="13" customWidth="1"/>
    <col min="13592" max="13593" width="6" style="13" customWidth="1"/>
    <col min="13594" max="13594" width="5.75" style="13" customWidth="1"/>
    <col min="13595" max="13596" width="5.625" style="13" customWidth="1"/>
    <col min="13597" max="13597" width="5.875" style="13" customWidth="1"/>
    <col min="13598" max="13599" width="5.375" style="13" customWidth="1"/>
    <col min="13600" max="13600" width="3.25" style="13" customWidth="1"/>
    <col min="13601" max="13824" width="9" style="13"/>
    <col min="13825" max="13825" width="9.75" style="13" customWidth="1"/>
    <col min="13826" max="13826" width="7" style="13" customWidth="1"/>
    <col min="13827" max="13827" width="6.375" style="13" customWidth="1"/>
    <col min="13828" max="13828" width="6.875" style="13" customWidth="1"/>
    <col min="13829" max="13832" width="6.375" style="13" customWidth="1"/>
    <col min="13833" max="13833" width="6.125" style="13" customWidth="1"/>
    <col min="13834" max="13837" width="6.375" style="13" customWidth="1"/>
    <col min="13838" max="13838" width="6" style="13" customWidth="1"/>
    <col min="13839" max="13839" width="6.125" style="13" customWidth="1"/>
    <col min="13840" max="13843" width="6.375" style="13" customWidth="1"/>
    <col min="13844" max="13844" width="5.75" style="13" customWidth="1"/>
    <col min="13845" max="13845" width="6.125" style="13" customWidth="1"/>
    <col min="13846" max="13846" width="5.875" style="13" customWidth="1"/>
    <col min="13847" max="13847" width="5.75" style="13" customWidth="1"/>
    <col min="13848" max="13849" width="6" style="13" customWidth="1"/>
    <col min="13850" max="13850" width="5.75" style="13" customWidth="1"/>
    <col min="13851" max="13852" width="5.625" style="13" customWidth="1"/>
    <col min="13853" max="13853" width="5.875" style="13" customWidth="1"/>
    <col min="13854" max="13855" width="5.375" style="13" customWidth="1"/>
    <col min="13856" max="13856" width="3.25" style="13" customWidth="1"/>
    <col min="13857" max="14080" width="9" style="13"/>
    <col min="14081" max="14081" width="9.75" style="13" customWidth="1"/>
    <col min="14082" max="14082" width="7" style="13" customWidth="1"/>
    <col min="14083" max="14083" width="6.375" style="13" customWidth="1"/>
    <col min="14084" max="14084" width="6.875" style="13" customWidth="1"/>
    <col min="14085" max="14088" width="6.375" style="13" customWidth="1"/>
    <col min="14089" max="14089" width="6.125" style="13" customWidth="1"/>
    <col min="14090" max="14093" width="6.375" style="13" customWidth="1"/>
    <col min="14094" max="14094" width="6" style="13" customWidth="1"/>
    <col min="14095" max="14095" width="6.125" style="13" customWidth="1"/>
    <col min="14096" max="14099" width="6.375" style="13" customWidth="1"/>
    <col min="14100" max="14100" width="5.75" style="13" customWidth="1"/>
    <col min="14101" max="14101" width="6.125" style="13" customWidth="1"/>
    <col min="14102" max="14102" width="5.875" style="13" customWidth="1"/>
    <col min="14103" max="14103" width="5.75" style="13" customWidth="1"/>
    <col min="14104" max="14105" width="6" style="13" customWidth="1"/>
    <col min="14106" max="14106" width="5.75" style="13" customWidth="1"/>
    <col min="14107" max="14108" width="5.625" style="13" customWidth="1"/>
    <col min="14109" max="14109" width="5.875" style="13" customWidth="1"/>
    <col min="14110" max="14111" width="5.375" style="13" customWidth="1"/>
    <col min="14112" max="14112" width="3.25" style="13" customWidth="1"/>
    <col min="14113" max="14336" width="9" style="13"/>
    <col min="14337" max="14337" width="9.75" style="13" customWidth="1"/>
    <col min="14338" max="14338" width="7" style="13" customWidth="1"/>
    <col min="14339" max="14339" width="6.375" style="13" customWidth="1"/>
    <col min="14340" max="14340" width="6.875" style="13" customWidth="1"/>
    <col min="14341" max="14344" width="6.375" style="13" customWidth="1"/>
    <col min="14345" max="14345" width="6.125" style="13" customWidth="1"/>
    <col min="14346" max="14349" width="6.375" style="13" customWidth="1"/>
    <col min="14350" max="14350" width="6" style="13" customWidth="1"/>
    <col min="14351" max="14351" width="6.125" style="13" customWidth="1"/>
    <col min="14352" max="14355" width="6.375" style="13" customWidth="1"/>
    <col min="14356" max="14356" width="5.75" style="13" customWidth="1"/>
    <col min="14357" max="14357" width="6.125" style="13" customWidth="1"/>
    <col min="14358" max="14358" width="5.875" style="13" customWidth="1"/>
    <col min="14359" max="14359" width="5.75" style="13" customWidth="1"/>
    <col min="14360" max="14361" width="6" style="13" customWidth="1"/>
    <col min="14362" max="14362" width="5.75" style="13" customWidth="1"/>
    <col min="14363" max="14364" width="5.625" style="13" customWidth="1"/>
    <col min="14365" max="14365" width="5.875" style="13" customWidth="1"/>
    <col min="14366" max="14367" width="5.375" style="13" customWidth="1"/>
    <col min="14368" max="14368" width="3.25" style="13" customWidth="1"/>
    <col min="14369" max="14592" width="9" style="13"/>
    <col min="14593" max="14593" width="9.75" style="13" customWidth="1"/>
    <col min="14594" max="14594" width="7" style="13" customWidth="1"/>
    <col min="14595" max="14595" width="6.375" style="13" customWidth="1"/>
    <col min="14596" max="14596" width="6.875" style="13" customWidth="1"/>
    <col min="14597" max="14600" width="6.375" style="13" customWidth="1"/>
    <col min="14601" max="14601" width="6.125" style="13" customWidth="1"/>
    <col min="14602" max="14605" width="6.375" style="13" customWidth="1"/>
    <col min="14606" max="14606" width="6" style="13" customWidth="1"/>
    <col min="14607" max="14607" width="6.125" style="13" customWidth="1"/>
    <col min="14608" max="14611" width="6.375" style="13" customWidth="1"/>
    <col min="14612" max="14612" width="5.75" style="13" customWidth="1"/>
    <col min="14613" max="14613" width="6.125" style="13" customWidth="1"/>
    <col min="14614" max="14614" width="5.875" style="13" customWidth="1"/>
    <col min="14615" max="14615" width="5.75" style="13" customWidth="1"/>
    <col min="14616" max="14617" width="6" style="13" customWidth="1"/>
    <col min="14618" max="14618" width="5.75" style="13" customWidth="1"/>
    <col min="14619" max="14620" width="5.625" style="13" customWidth="1"/>
    <col min="14621" max="14621" width="5.875" style="13" customWidth="1"/>
    <col min="14622" max="14623" width="5.375" style="13" customWidth="1"/>
    <col min="14624" max="14624" width="3.25" style="13" customWidth="1"/>
    <col min="14625" max="14848" width="9" style="13"/>
    <col min="14849" max="14849" width="9.75" style="13" customWidth="1"/>
    <col min="14850" max="14850" width="7" style="13" customWidth="1"/>
    <col min="14851" max="14851" width="6.375" style="13" customWidth="1"/>
    <col min="14852" max="14852" width="6.875" style="13" customWidth="1"/>
    <col min="14853" max="14856" width="6.375" style="13" customWidth="1"/>
    <col min="14857" max="14857" width="6.125" style="13" customWidth="1"/>
    <col min="14858" max="14861" width="6.375" style="13" customWidth="1"/>
    <col min="14862" max="14862" width="6" style="13" customWidth="1"/>
    <col min="14863" max="14863" width="6.125" style="13" customWidth="1"/>
    <col min="14864" max="14867" width="6.375" style="13" customWidth="1"/>
    <col min="14868" max="14868" width="5.75" style="13" customWidth="1"/>
    <col min="14869" max="14869" width="6.125" style="13" customWidth="1"/>
    <col min="14870" max="14870" width="5.875" style="13" customWidth="1"/>
    <col min="14871" max="14871" width="5.75" style="13" customWidth="1"/>
    <col min="14872" max="14873" width="6" style="13" customWidth="1"/>
    <col min="14874" max="14874" width="5.75" style="13" customWidth="1"/>
    <col min="14875" max="14876" width="5.625" style="13" customWidth="1"/>
    <col min="14877" max="14877" width="5.875" style="13" customWidth="1"/>
    <col min="14878" max="14879" width="5.375" style="13" customWidth="1"/>
    <col min="14880" max="14880" width="3.25" style="13" customWidth="1"/>
    <col min="14881" max="15104" width="9" style="13"/>
    <col min="15105" max="15105" width="9.75" style="13" customWidth="1"/>
    <col min="15106" max="15106" width="7" style="13" customWidth="1"/>
    <col min="15107" max="15107" width="6.375" style="13" customWidth="1"/>
    <col min="15108" max="15108" width="6.875" style="13" customWidth="1"/>
    <col min="15109" max="15112" width="6.375" style="13" customWidth="1"/>
    <col min="15113" max="15113" width="6.125" style="13" customWidth="1"/>
    <col min="15114" max="15117" width="6.375" style="13" customWidth="1"/>
    <col min="15118" max="15118" width="6" style="13" customWidth="1"/>
    <col min="15119" max="15119" width="6.125" style="13" customWidth="1"/>
    <col min="15120" max="15123" width="6.375" style="13" customWidth="1"/>
    <col min="15124" max="15124" width="5.75" style="13" customWidth="1"/>
    <col min="15125" max="15125" width="6.125" style="13" customWidth="1"/>
    <col min="15126" max="15126" width="5.875" style="13" customWidth="1"/>
    <col min="15127" max="15127" width="5.75" style="13" customWidth="1"/>
    <col min="15128" max="15129" width="6" style="13" customWidth="1"/>
    <col min="15130" max="15130" width="5.75" style="13" customWidth="1"/>
    <col min="15131" max="15132" width="5.625" style="13" customWidth="1"/>
    <col min="15133" max="15133" width="5.875" style="13" customWidth="1"/>
    <col min="15134" max="15135" width="5.375" style="13" customWidth="1"/>
    <col min="15136" max="15136" width="3.25" style="13" customWidth="1"/>
    <col min="15137" max="15360" width="9" style="13"/>
    <col min="15361" max="15361" width="9.75" style="13" customWidth="1"/>
    <col min="15362" max="15362" width="7" style="13" customWidth="1"/>
    <col min="15363" max="15363" width="6.375" style="13" customWidth="1"/>
    <col min="15364" max="15364" width="6.875" style="13" customWidth="1"/>
    <col min="15365" max="15368" width="6.375" style="13" customWidth="1"/>
    <col min="15369" max="15369" width="6.125" style="13" customWidth="1"/>
    <col min="15370" max="15373" width="6.375" style="13" customWidth="1"/>
    <col min="15374" max="15374" width="6" style="13" customWidth="1"/>
    <col min="15375" max="15375" width="6.125" style="13" customWidth="1"/>
    <col min="15376" max="15379" width="6.375" style="13" customWidth="1"/>
    <col min="15380" max="15380" width="5.75" style="13" customWidth="1"/>
    <col min="15381" max="15381" width="6.125" style="13" customWidth="1"/>
    <col min="15382" max="15382" width="5.875" style="13" customWidth="1"/>
    <col min="15383" max="15383" width="5.75" style="13" customWidth="1"/>
    <col min="15384" max="15385" width="6" style="13" customWidth="1"/>
    <col min="15386" max="15386" width="5.75" style="13" customWidth="1"/>
    <col min="15387" max="15388" width="5.625" style="13" customWidth="1"/>
    <col min="15389" max="15389" width="5.875" style="13" customWidth="1"/>
    <col min="15390" max="15391" width="5.375" style="13" customWidth="1"/>
    <col min="15392" max="15392" width="3.25" style="13" customWidth="1"/>
    <col min="15393" max="15616" width="9" style="13"/>
    <col min="15617" max="15617" width="9.75" style="13" customWidth="1"/>
    <col min="15618" max="15618" width="7" style="13" customWidth="1"/>
    <col min="15619" max="15619" width="6.375" style="13" customWidth="1"/>
    <col min="15620" max="15620" width="6.875" style="13" customWidth="1"/>
    <col min="15621" max="15624" width="6.375" style="13" customWidth="1"/>
    <col min="15625" max="15625" width="6.125" style="13" customWidth="1"/>
    <col min="15626" max="15629" width="6.375" style="13" customWidth="1"/>
    <col min="15630" max="15630" width="6" style="13" customWidth="1"/>
    <col min="15631" max="15631" width="6.125" style="13" customWidth="1"/>
    <col min="15632" max="15635" width="6.375" style="13" customWidth="1"/>
    <col min="15636" max="15636" width="5.75" style="13" customWidth="1"/>
    <col min="15637" max="15637" width="6.125" style="13" customWidth="1"/>
    <col min="15638" max="15638" width="5.875" style="13" customWidth="1"/>
    <col min="15639" max="15639" width="5.75" style="13" customWidth="1"/>
    <col min="15640" max="15641" width="6" style="13" customWidth="1"/>
    <col min="15642" max="15642" width="5.75" style="13" customWidth="1"/>
    <col min="15643" max="15644" width="5.625" style="13" customWidth="1"/>
    <col min="15645" max="15645" width="5.875" style="13" customWidth="1"/>
    <col min="15646" max="15647" width="5.375" style="13" customWidth="1"/>
    <col min="15648" max="15648" width="3.25" style="13" customWidth="1"/>
    <col min="15649" max="15872" width="9" style="13"/>
    <col min="15873" max="15873" width="9.75" style="13" customWidth="1"/>
    <col min="15874" max="15874" width="7" style="13" customWidth="1"/>
    <col min="15875" max="15875" width="6.375" style="13" customWidth="1"/>
    <col min="15876" max="15876" width="6.875" style="13" customWidth="1"/>
    <col min="15877" max="15880" width="6.375" style="13" customWidth="1"/>
    <col min="15881" max="15881" width="6.125" style="13" customWidth="1"/>
    <col min="15882" max="15885" width="6.375" style="13" customWidth="1"/>
    <col min="15886" max="15886" width="6" style="13" customWidth="1"/>
    <col min="15887" max="15887" width="6.125" style="13" customWidth="1"/>
    <col min="15888" max="15891" width="6.375" style="13" customWidth="1"/>
    <col min="15892" max="15892" width="5.75" style="13" customWidth="1"/>
    <col min="15893" max="15893" width="6.125" style="13" customWidth="1"/>
    <col min="15894" max="15894" width="5.875" style="13" customWidth="1"/>
    <col min="15895" max="15895" width="5.75" style="13" customWidth="1"/>
    <col min="15896" max="15897" width="6" style="13" customWidth="1"/>
    <col min="15898" max="15898" width="5.75" style="13" customWidth="1"/>
    <col min="15899" max="15900" width="5.625" style="13" customWidth="1"/>
    <col min="15901" max="15901" width="5.875" style="13" customWidth="1"/>
    <col min="15902" max="15903" width="5.375" style="13" customWidth="1"/>
    <col min="15904" max="15904" width="3.25" style="13" customWidth="1"/>
    <col min="15905" max="16128" width="9" style="13"/>
    <col min="16129" max="16129" width="9.75" style="13" customWidth="1"/>
    <col min="16130" max="16130" width="7" style="13" customWidth="1"/>
    <col min="16131" max="16131" width="6.375" style="13" customWidth="1"/>
    <col min="16132" max="16132" width="6.875" style="13" customWidth="1"/>
    <col min="16133" max="16136" width="6.375" style="13" customWidth="1"/>
    <col min="16137" max="16137" width="6.125" style="13" customWidth="1"/>
    <col min="16138" max="16141" width="6.375" style="13" customWidth="1"/>
    <col min="16142" max="16142" width="6" style="13" customWidth="1"/>
    <col min="16143" max="16143" width="6.125" style="13" customWidth="1"/>
    <col min="16144" max="16147" width="6.375" style="13" customWidth="1"/>
    <col min="16148" max="16148" width="5.75" style="13" customWidth="1"/>
    <col min="16149" max="16149" width="6.125" style="13" customWidth="1"/>
    <col min="16150" max="16150" width="5.875" style="13" customWidth="1"/>
    <col min="16151" max="16151" width="5.75" style="13" customWidth="1"/>
    <col min="16152" max="16153" width="6" style="13" customWidth="1"/>
    <col min="16154" max="16154" width="5.75" style="13" customWidth="1"/>
    <col min="16155" max="16156" width="5.625" style="13" customWidth="1"/>
    <col min="16157" max="16157" width="5.875" style="13" customWidth="1"/>
    <col min="16158" max="16159" width="5.375" style="13" customWidth="1"/>
    <col min="16160" max="16160" width="3.25" style="13" customWidth="1"/>
    <col min="16161" max="16384" width="9" style="13"/>
  </cols>
  <sheetData>
    <row r="1" spans="1:32" ht="45.75" customHeight="1">
      <c r="A1" s="1" t="s">
        <v>119</v>
      </c>
      <c r="B1" s="2"/>
      <c r="C1" s="3"/>
      <c r="D1" s="3"/>
      <c r="E1" s="3"/>
      <c r="F1" s="3"/>
      <c r="G1" s="3"/>
      <c r="H1" s="3"/>
      <c r="I1" s="3"/>
      <c r="J1" s="3"/>
      <c r="K1" s="4" t="s">
        <v>108</v>
      </c>
      <c r="L1" s="3"/>
      <c r="M1" s="3"/>
      <c r="N1" s="3"/>
      <c r="O1" s="3"/>
      <c r="P1" s="3"/>
      <c r="Q1" s="3"/>
      <c r="R1" s="3"/>
      <c r="S1" s="3"/>
      <c r="T1" s="3"/>
      <c r="U1" s="3"/>
      <c r="V1" s="5"/>
      <c r="W1" s="6"/>
      <c r="X1" s="7"/>
      <c r="Y1" s="8" t="s">
        <v>0</v>
      </c>
      <c r="Z1" s="9">
        <v>3</v>
      </c>
      <c r="AA1" s="10"/>
      <c r="AB1" s="10"/>
      <c r="AC1" s="10"/>
      <c r="AD1" s="10"/>
      <c r="AE1" s="11"/>
      <c r="AF1" s="12"/>
    </row>
    <row r="2" spans="1:32" ht="18" customHeight="1">
      <c r="A2" s="146" t="s">
        <v>1</v>
      </c>
      <c r="B2" s="147"/>
      <c r="C2" s="148" t="s">
        <v>115</v>
      </c>
      <c r="D2" s="148"/>
      <c r="E2" s="148"/>
      <c r="F2" s="146" t="s">
        <v>2</v>
      </c>
      <c r="G2" s="147"/>
      <c r="H2" s="149"/>
      <c r="I2" s="149"/>
      <c r="J2" s="14"/>
      <c r="K2" s="150" t="s">
        <v>3</v>
      </c>
      <c r="L2" s="148" t="s">
        <v>4</v>
      </c>
      <c r="M2" s="148"/>
      <c r="N2" s="154">
        <f>B64</f>
        <v>23.07351749031961</v>
      </c>
      <c r="O2" s="148"/>
      <c r="P2" s="148" t="s">
        <v>5</v>
      </c>
      <c r="Q2" s="148"/>
      <c r="R2" s="154">
        <f>B72</f>
        <v>1.1376533333333325</v>
      </c>
      <c r="S2" s="148"/>
      <c r="T2" s="146" t="s">
        <v>6</v>
      </c>
      <c r="U2" s="147"/>
      <c r="V2" s="160"/>
      <c r="W2" s="143"/>
      <c r="X2" s="161"/>
      <c r="Y2" s="162"/>
      <c r="Z2" s="138" t="s">
        <v>7</v>
      </c>
      <c r="AA2" s="139"/>
      <c r="AB2" s="155" t="s">
        <v>8</v>
      </c>
      <c r="AC2" s="156"/>
      <c r="AD2" s="156"/>
      <c r="AE2" s="156"/>
      <c r="AF2" s="12"/>
    </row>
    <row r="3" spans="1:32" ht="18" customHeight="1">
      <c r="A3" s="146" t="s">
        <v>9</v>
      </c>
      <c r="B3" s="147"/>
      <c r="C3" s="148" t="s">
        <v>10</v>
      </c>
      <c r="D3" s="148"/>
      <c r="E3" s="148"/>
      <c r="F3" s="146" t="s">
        <v>11</v>
      </c>
      <c r="G3" s="147"/>
      <c r="H3" s="149">
        <v>20</v>
      </c>
      <c r="I3" s="149"/>
      <c r="J3" s="14"/>
      <c r="K3" s="151"/>
      <c r="L3" s="159" t="s">
        <v>12</v>
      </c>
      <c r="M3" s="159"/>
      <c r="N3" s="154">
        <f>B67</f>
        <v>22.289111111111104</v>
      </c>
      <c r="O3" s="148"/>
      <c r="P3" s="148" t="s">
        <v>13</v>
      </c>
      <c r="Q3" s="148"/>
      <c r="R3" s="154">
        <f>B75</f>
        <v>0.44266666666666638</v>
      </c>
      <c r="S3" s="148"/>
      <c r="T3" s="146" t="s">
        <v>14</v>
      </c>
      <c r="U3" s="147"/>
      <c r="V3" s="142" t="s">
        <v>15</v>
      </c>
      <c r="W3" s="143"/>
      <c r="X3" s="144"/>
      <c r="Y3" s="145"/>
      <c r="Z3" s="140"/>
      <c r="AA3" s="140"/>
      <c r="AB3" s="157"/>
      <c r="AC3" s="157"/>
      <c r="AD3" s="157"/>
      <c r="AE3" s="157"/>
      <c r="AF3" s="12"/>
    </row>
    <row r="4" spans="1:32" ht="18" customHeight="1">
      <c r="A4" s="146" t="s">
        <v>16</v>
      </c>
      <c r="B4" s="147"/>
      <c r="C4" s="148" t="s">
        <v>10</v>
      </c>
      <c r="D4" s="148"/>
      <c r="E4" s="148"/>
      <c r="F4" s="146" t="s">
        <v>17</v>
      </c>
      <c r="G4" s="147"/>
      <c r="H4" s="149">
        <v>20</v>
      </c>
      <c r="I4" s="149"/>
      <c r="J4" s="14"/>
      <c r="K4" s="152"/>
      <c r="L4" s="148" t="s">
        <v>18</v>
      </c>
      <c r="M4" s="148"/>
      <c r="N4" s="154">
        <f>B70</f>
        <v>21.504704731902599</v>
      </c>
      <c r="O4" s="148"/>
      <c r="P4" s="148" t="s">
        <v>19</v>
      </c>
      <c r="Q4" s="148"/>
      <c r="R4" s="154">
        <f>B78</f>
        <v>0</v>
      </c>
      <c r="S4" s="148"/>
      <c r="T4" s="146" t="s">
        <v>20</v>
      </c>
      <c r="U4" s="147"/>
      <c r="V4" s="153"/>
      <c r="W4" s="143"/>
      <c r="X4" s="144"/>
      <c r="Y4" s="145"/>
      <c r="Z4" s="141"/>
      <c r="AA4" s="141"/>
      <c r="AB4" s="158"/>
      <c r="AC4" s="158"/>
      <c r="AD4" s="158"/>
      <c r="AE4" s="158"/>
      <c r="AF4" s="12"/>
    </row>
    <row r="5" spans="1:32" ht="15.75" customHeight="1" thickBot="1">
      <c r="A5" s="3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11"/>
      <c r="AF5" s="12"/>
    </row>
    <row r="6" spans="1:32" ht="17.100000000000001" customHeight="1">
      <c r="A6" s="15" t="s">
        <v>21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7"/>
      <c r="AF6" s="12"/>
    </row>
    <row r="7" spans="1:32" ht="28.5" customHeight="1">
      <c r="A7" s="18" t="s">
        <v>22</v>
      </c>
      <c r="B7" s="125" t="s">
        <v>80</v>
      </c>
      <c r="C7" s="125" t="s">
        <v>81</v>
      </c>
      <c r="D7" s="125" t="s">
        <v>82</v>
      </c>
      <c r="E7" s="125" t="s">
        <v>83</v>
      </c>
      <c r="F7" s="125" t="s">
        <v>84</v>
      </c>
      <c r="G7" s="125" t="s">
        <v>84</v>
      </c>
      <c r="H7" s="125" t="s">
        <v>85</v>
      </c>
      <c r="I7" s="125" t="s">
        <v>86</v>
      </c>
      <c r="J7" s="125" t="s">
        <v>87</v>
      </c>
      <c r="K7" s="125" t="s">
        <v>88</v>
      </c>
      <c r="L7" s="125" t="s">
        <v>89</v>
      </c>
      <c r="M7" s="125" t="s">
        <v>90</v>
      </c>
      <c r="N7" s="125" t="s">
        <v>91</v>
      </c>
      <c r="O7" s="125" t="s">
        <v>92</v>
      </c>
      <c r="P7" s="125" t="s">
        <v>93</v>
      </c>
      <c r="Q7" s="125" t="s">
        <v>94</v>
      </c>
      <c r="R7" s="125" t="s">
        <v>95</v>
      </c>
      <c r="S7" s="125" t="s">
        <v>96</v>
      </c>
      <c r="T7" s="125" t="s">
        <v>97</v>
      </c>
      <c r="U7" s="125" t="s">
        <v>98</v>
      </c>
      <c r="V7" s="125" t="s">
        <v>99</v>
      </c>
      <c r="W7" s="125" t="s">
        <v>100</v>
      </c>
      <c r="X7" s="125" t="s">
        <v>101</v>
      </c>
      <c r="Y7" s="125" t="s">
        <v>102</v>
      </c>
      <c r="Z7" s="125" t="s">
        <v>103</v>
      </c>
      <c r="AA7" s="125" t="s">
        <v>93</v>
      </c>
      <c r="AB7" s="125" t="s">
        <v>104</v>
      </c>
      <c r="AC7" s="125" t="s">
        <v>105</v>
      </c>
      <c r="AD7" s="125" t="s">
        <v>106</v>
      </c>
      <c r="AE7" s="125" t="s">
        <v>107</v>
      </c>
      <c r="AF7" s="12"/>
    </row>
    <row r="8" spans="1:32" s="23" customFormat="1" ht="16.5" customHeight="1">
      <c r="A8" s="19" t="s">
        <v>23</v>
      </c>
      <c r="B8" s="20">
        <v>1</v>
      </c>
      <c r="C8" s="20">
        <v>2</v>
      </c>
      <c r="D8" s="20">
        <v>3</v>
      </c>
      <c r="E8" s="20">
        <v>4</v>
      </c>
      <c r="F8" s="20">
        <v>5</v>
      </c>
      <c r="G8" s="20">
        <v>6</v>
      </c>
      <c r="H8" s="20">
        <v>7</v>
      </c>
      <c r="I8" s="20">
        <v>8</v>
      </c>
      <c r="J8" s="20">
        <v>9</v>
      </c>
      <c r="K8" s="20">
        <v>10</v>
      </c>
      <c r="L8" s="20">
        <v>11</v>
      </c>
      <c r="M8" s="20">
        <v>12</v>
      </c>
      <c r="N8" s="20">
        <v>13</v>
      </c>
      <c r="O8" s="20">
        <v>14</v>
      </c>
      <c r="P8" s="20">
        <v>15</v>
      </c>
      <c r="Q8" s="20">
        <v>16</v>
      </c>
      <c r="R8" s="20">
        <v>17</v>
      </c>
      <c r="S8" s="20">
        <v>18</v>
      </c>
      <c r="T8" s="20">
        <v>19</v>
      </c>
      <c r="U8" s="20">
        <v>20</v>
      </c>
      <c r="V8" s="20">
        <v>21</v>
      </c>
      <c r="W8" s="20">
        <v>22</v>
      </c>
      <c r="X8" s="20">
        <v>23</v>
      </c>
      <c r="Y8" s="20">
        <v>24</v>
      </c>
      <c r="Z8" s="20">
        <v>25</v>
      </c>
      <c r="AA8" s="20">
        <v>26</v>
      </c>
      <c r="AB8" s="20">
        <v>27</v>
      </c>
      <c r="AC8" s="20">
        <v>28</v>
      </c>
      <c r="AD8" s="20">
        <v>29</v>
      </c>
      <c r="AE8" s="21">
        <v>30</v>
      </c>
      <c r="AF8" s="22"/>
    </row>
    <row r="9" spans="1:32" s="23" customFormat="1" ht="17.100000000000001" customHeight="1">
      <c r="A9" s="19" t="s">
        <v>24</v>
      </c>
      <c r="B9" s="114">
        <v>22.2</v>
      </c>
      <c r="C9" s="114">
        <v>22.3</v>
      </c>
      <c r="D9" s="115">
        <v>22.1</v>
      </c>
      <c r="E9" s="114">
        <v>22.6</v>
      </c>
      <c r="F9" s="114">
        <v>22.4</v>
      </c>
      <c r="G9" s="114">
        <v>21.6</v>
      </c>
      <c r="H9" s="114">
        <v>22.2</v>
      </c>
      <c r="I9" s="114">
        <v>22.2</v>
      </c>
      <c r="J9" s="114">
        <v>22.2</v>
      </c>
      <c r="K9" s="114">
        <v>22.3</v>
      </c>
      <c r="L9" s="114">
        <v>22.1</v>
      </c>
      <c r="M9" s="114">
        <v>22.4</v>
      </c>
      <c r="N9" s="114">
        <v>22.9</v>
      </c>
      <c r="O9" s="114">
        <v>22.1</v>
      </c>
      <c r="P9" s="114">
        <v>22.12</v>
      </c>
      <c r="Q9" s="114">
        <v>22.6</v>
      </c>
      <c r="R9" s="114">
        <v>22.6</v>
      </c>
      <c r="S9" s="114">
        <v>22.3</v>
      </c>
      <c r="T9" s="114">
        <v>22.5</v>
      </c>
      <c r="U9" s="114">
        <v>22.8</v>
      </c>
      <c r="V9" s="114">
        <v>22.5</v>
      </c>
      <c r="W9" s="114">
        <v>22.3</v>
      </c>
      <c r="X9" s="114">
        <v>22.5</v>
      </c>
      <c r="Y9" s="114">
        <v>22.2</v>
      </c>
      <c r="Z9" s="114">
        <v>22.1</v>
      </c>
      <c r="AA9" s="116">
        <v>22.5</v>
      </c>
      <c r="AB9" s="116">
        <v>22.2</v>
      </c>
      <c r="AC9" s="116">
        <v>22.5</v>
      </c>
      <c r="AD9" s="116">
        <v>22.4</v>
      </c>
      <c r="AE9" s="27">
        <v>22</v>
      </c>
      <c r="AF9" s="22"/>
    </row>
    <row r="10" spans="1:32" s="23" customFormat="1" ht="17.100000000000001" customHeight="1">
      <c r="A10" s="19" t="s">
        <v>25</v>
      </c>
      <c r="B10" s="114">
        <v>22.2</v>
      </c>
      <c r="C10" s="114">
        <v>22.9</v>
      </c>
      <c r="D10" s="115">
        <v>21.8</v>
      </c>
      <c r="E10" s="114">
        <v>22.5</v>
      </c>
      <c r="F10" s="114">
        <v>22</v>
      </c>
      <c r="G10" s="114">
        <v>22.2</v>
      </c>
      <c r="H10" s="114">
        <v>22</v>
      </c>
      <c r="I10" s="114">
        <v>22.4</v>
      </c>
      <c r="J10" s="114">
        <v>21.8</v>
      </c>
      <c r="K10" s="114">
        <v>22.3</v>
      </c>
      <c r="L10" s="114">
        <v>22.3</v>
      </c>
      <c r="M10" s="114">
        <v>21.9</v>
      </c>
      <c r="N10" s="114">
        <v>22.1</v>
      </c>
      <c r="O10" s="114">
        <v>22.2</v>
      </c>
      <c r="P10" s="114">
        <v>22.5</v>
      </c>
      <c r="Q10" s="114">
        <v>22.2</v>
      </c>
      <c r="R10" s="114">
        <v>22.2</v>
      </c>
      <c r="S10" s="114">
        <v>22.7</v>
      </c>
      <c r="T10" s="114">
        <v>21.9</v>
      </c>
      <c r="U10" s="114">
        <v>22.9</v>
      </c>
      <c r="V10" s="114">
        <v>22.3</v>
      </c>
      <c r="W10" s="114">
        <v>22.4</v>
      </c>
      <c r="X10" s="114">
        <v>22.2</v>
      </c>
      <c r="Y10" s="114">
        <v>22.6</v>
      </c>
      <c r="Z10" s="114">
        <v>22.2</v>
      </c>
      <c r="AA10" s="116">
        <v>22</v>
      </c>
      <c r="AB10" s="116">
        <v>22.7</v>
      </c>
      <c r="AC10" s="116">
        <v>22.4</v>
      </c>
      <c r="AD10" s="116">
        <v>22</v>
      </c>
      <c r="AE10" s="27">
        <v>22.3</v>
      </c>
      <c r="AF10" s="22"/>
    </row>
    <row r="11" spans="1:32" s="23" customFormat="1" ht="17.100000000000001" customHeight="1">
      <c r="A11" s="19" t="s">
        <v>26</v>
      </c>
      <c r="B11" s="114">
        <v>22.6</v>
      </c>
      <c r="C11" s="114">
        <v>22.9</v>
      </c>
      <c r="D11" s="115">
        <v>21.9</v>
      </c>
      <c r="E11" s="114">
        <v>22.4</v>
      </c>
      <c r="F11" s="114">
        <v>22</v>
      </c>
      <c r="G11" s="114">
        <v>22</v>
      </c>
      <c r="H11" s="114">
        <v>21.9</v>
      </c>
      <c r="I11" s="114">
        <v>22.1</v>
      </c>
      <c r="J11" s="114">
        <v>22.3</v>
      </c>
      <c r="K11" s="114">
        <v>22.4</v>
      </c>
      <c r="L11" s="114">
        <v>21.8</v>
      </c>
      <c r="M11" s="114">
        <v>21.6</v>
      </c>
      <c r="N11" s="114">
        <v>22.7</v>
      </c>
      <c r="O11" s="114">
        <v>22.5</v>
      </c>
      <c r="P11" s="114">
        <v>22.7</v>
      </c>
      <c r="Q11" s="114">
        <v>22.4</v>
      </c>
      <c r="R11" s="114">
        <v>22.2</v>
      </c>
      <c r="S11" s="114">
        <v>22.3</v>
      </c>
      <c r="T11" s="114">
        <v>22.9</v>
      </c>
      <c r="U11" s="114">
        <v>22.4</v>
      </c>
      <c r="V11" s="114">
        <v>22.3</v>
      </c>
      <c r="W11" s="114">
        <v>22.2</v>
      </c>
      <c r="X11" s="114">
        <v>21.9</v>
      </c>
      <c r="Y11" s="114">
        <v>22.5</v>
      </c>
      <c r="Z11" s="114">
        <v>22.1</v>
      </c>
      <c r="AA11" s="116">
        <v>22.3</v>
      </c>
      <c r="AB11" s="116">
        <v>22.5</v>
      </c>
      <c r="AC11" s="116">
        <v>21.9</v>
      </c>
      <c r="AD11" s="116">
        <v>22.4</v>
      </c>
      <c r="AE11" s="27">
        <v>22.1</v>
      </c>
      <c r="AF11" s="22"/>
    </row>
    <row r="12" spans="1:32" s="23" customFormat="1" ht="17.100000000000001" customHeight="1">
      <c r="A12" s="19" t="s">
        <v>27</v>
      </c>
      <c r="B12" s="24"/>
      <c r="C12" s="24"/>
      <c r="D12" s="25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6"/>
      <c r="AB12" s="26"/>
      <c r="AC12" s="26"/>
      <c r="AD12" s="26"/>
      <c r="AE12" s="27"/>
      <c r="AF12" s="22"/>
    </row>
    <row r="13" spans="1:32" s="23" customFormat="1" ht="17.100000000000001" customHeight="1">
      <c r="A13" s="19" t="s">
        <v>28</v>
      </c>
      <c r="B13" s="24"/>
      <c r="C13" s="24"/>
      <c r="D13" s="25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6"/>
      <c r="AB13" s="26"/>
      <c r="AC13" s="26"/>
      <c r="AD13" s="26"/>
      <c r="AE13" s="27"/>
      <c r="AF13" s="22"/>
    </row>
    <row r="14" spans="1:32" s="23" customFormat="1" ht="17.100000000000001" customHeight="1">
      <c r="A14" s="19" t="s">
        <v>29</v>
      </c>
      <c r="B14" s="28">
        <f t="shared" ref="B14:Z14" si="0">IF(B9="","",AVERAGE(B9:B13))</f>
        <v>22.333333333333332</v>
      </c>
      <c r="C14" s="28">
        <f t="shared" si="0"/>
        <v>22.7</v>
      </c>
      <c r="D14" s="28">
        <f t="shared" si="0"/>
        <v>21.933333333333337</v>
      </c>
      <c r="E14" s="28">
        <f t="shared" si="0"/>
        <v>22.5</v>
      </c>
      <c r="F14" s="28">
        <f t="shared" si="0"/>
        <v>22.133333333333336</v>
      </c>
      <c r="G14" s="28">
        <f t="shared" si="0"/>
        <v>21.933333333333334</v>
      </c>
      <c r="H14" s="28">
        <f t="shared" si="0"/>
        <v>22.033333333333331</v>
      </c>
      <c r="I14" s="28">
        <f t="shared" si="0"/>
        <v>22.233333333333331</v>
      </c>
      <c r="J14" s="28">
        <f t="shared" si="0"/>
        <v>22.099999999999998</v>
      </c>
      <c r="K14" s="28">
        <f t="shared" si="0"/>
        <v>22.333333333333332</v>
      </c>
      <c r="L14" s="28">
        <f t="shared" si="0"/>
        <v>22.066666666666666</v>
      </c>
      <c r="M14" s="28">
        <f t="shared" si="0"/>
        <v>21.966666666666669</v>
      </c>
      <c r="N14" s="28">
        <f t="shared" si="0"/>
        <v>22.566666666666666</v>
      </c>
      <c r="O14" s="28">
        <f t="shared" si="0"/>
        <v>22.266666666666666</v>
      </c>
      <c r="P14" s="28">
        <f t="shared" si="0"/>
        <v>22.44</v>
      </c>
      <c r="Q14" s="28">
        <f t="shared" si="0"/>
        <v>22.399999999999995</v>
      </c>
      <c r="R14" s="28">
        <f t="shared" si="0"/>
        <v>22.333333333333332</v>
      </c>
      <c r="S14" s="28">
        <f t="shared" si="0"/>
        <v>22.433333333333334</v>
      </c>
      <c r="T14" s="28">
        <f t="shared" si="0"/>
        <v>22.433333333333334</v>
      </c>
      <c r="U14" s="28">
        <f t="shared" si="0"/>
        <v>22.7</v>
      </c>
      <c r="V14" s="28">
        <f t="shared" si="0"/>
        <v>22.366666666666664</v>
      </c>
      <c r="W14" s="28">
        <f t="shared" si="0"/>
        <v>22.3</v>
      </c>
      <c r="X14" s="28">
        <f t="shared" si="0"/>
        <v>22.2</v>
      </c>
      <c r="Y14" s="28">
        <f t="shared" si="0"/>
        <v>22.433333333333334</v>
      </c>
      <c r="Z14" s="28">
        <f t="shared" si="0"/>
        <v>22.133333333333336</v>
      </c>
      <c r="AA14" s="28">
        <f>IF(AA9="","",AVERAGE(AA9:AA13))</f>
        <v>22.266666666666666</v>
      </c>
      <c r="AB14" s="28">
        <f>IF(AB9="","",AVERAGE(AB9:AB13))</f>
        <v>22.466666666666669</v>
      </c>
      <c r="AC14" s="28">
        <f>IF(AC9="","",AVERAGE(AC9:AC13))</f>
        <v>22.266666666666666</v>
      </c>
      <c r="AD14" s="28">
        <f>IF(AD9="","",AVERAGE(AD9:AD13))</f>
        <v>22.266666666666666</v>
      </c>
      <c r="AE14" s="29">
        <f>IF(AE9="","",AVERAGE(AE9:AE13))</f>
        <v>22.133333333333336</v>
      </c>
      <c r="AF14" s="22"/>
    </row>
    <row r="15" spans="1:32" s="23" customFormat="1" ht="17.100000000000001" customHeight="1">
      <c r="A15" s="19" t="s">
        <v>30</v>
      </c>
      <c r="B15" s="28">
        <f t="shared" ref="B15:Z15" si="1">IF(B9="","",MAX(B9:B13)-MIN(B9:B13))</f>
        <v>0.40000000000000213</v>
      </c>
      <c r="C15" s="28">
        <f t="shared" si="1"/>
        <v>0.59999999999999787</v>
      </c>
      <c r="D15" s="28">
        <f t="shared" si="1"/>
        <v>0.30000000000000071</v>
      </c>
      <c r="E15" s="28">
        <f t="shared" si="1"/>
        <v>0.20000000000000284</v>
      </c>
      <c r="F15" s="28">
        <f t="shared" si="1"/>
        <v>0.39999999999999858</v>
      </c>
      <c r="G15" s="28">
        <f t="shared" si="1"/>
        <v>0.59999999999999787</v>
      </c>
      <c r="H15" s="28">
        <f t="shared" si="1"/>
        <v>0.30000000000000071</v>
      </c>
      <c r="I15" s="28">
        <f t="shared" si="1"/>
        <v>0.29999999999999716</v>
      </c>
      <c r="J15" s="28">
        <f t="shared" si="1"/>
        <v>0.5</v>
      </c>
      <c r="K15" s="28">
        <f t="shared" si="1"/>
        <v>9.9999999999997868E-2</v>
      </c>
      <c r="L15" s="28">
        <f t="shared" si="1"/>
        <v>0.5</v>
      </c>
      <c r="M15" s="28">
        <f t="shared" si="1"/>
        <v>0.79999999999999716</v>
      </c>
      <c r="N15" s="28">
        <f t="shared" si="1"/>
        <v>0.79999999999999716</v>
      </c>
      <c r="O15" s="28">
        <f t="shared" si="1"/>
        <v>0.39999999999999858</v>
      </c>
      <c r="P15" s="28">
        <f t="shared" si="1"/>
        <v>0.57999999999999829</v>
      </c>
      <c r="Q15" s="28">
        <f t="shared" si="1"/>
        <v>0.40000000000000213</v>
      </c>
      <c r="R15" s="28">
        <f t="shared" si="1"/>
        <v>0.40000000000000213</v>
      </c>
      <c r="S15" s="28">
        <f t="shared" si="1"/>
        <v>0.39999999999999858</v>
      </c>
      <c r="T15" s="28">
        <f t="shared" si="1"/>
        <v>1</v>
      </c>
      <c r="U15" s="28">
        <f t="shared" si="1"/>
        <v>0.5</v>
      </c>
      <c r="V15" s="28">
        <f t="shared" si="1"/>
        <v>0.19999999999999929</v>
      </c>
      <c r="W15" s="28">
        <f t="shared" si="1"/>
        <v>0.19999999999999929</v>
      </c>
      <c r="X15" s="28">
        <f t="shared" si="1"/>
        <v>0.60000000000000142</v>
      </c>
      <c r="Y15" s="28">
        <f t="shared" si="1"/>
        <v>0.40000000000000213</v>
      </c>
      <c r="Z15" s="28">
        <f t="shared" si="1"/>
        <v>9.9999999999997868E-2</v>
      </c>
      <c r="AA15" s="28">
        <f>IF(AA9="","",MAX(AA9:AA13)-MIN(AA9:AA13))</f>
        <v>0.5</v>
      </c>
      <c r="AB15" s="28">
        <f>IF(AB9="","",MAX(AB9:AB13)-MIN(AB9:AB13))</f>
        <v>0.5</v>
      </c>
      <c r="AC15" s="28">
        <f>IF(AC9="","",MAX(AC9:AC13)-MIN(AC9:AC13))</f>
        <v>0.60000000000000142</v>
      </c>
      <c r="AD15" s="28">
        <f>IF(AD9="","",MAX(AD9:AD13)-MIN(AD9:AD13))</f>
        <v>0.39999999999999858</v>
      </c>
      <c r="AE15" s="29">
        <f>IF(AE9="","",MAX(AE9:AE13)-MIN(AE9:AE13))</f>
        <v>0.30000000000000071</v>
      </c>
      <c r="AF15" s="22"/>
    </row>
    <row r="16" spans="1:32" ht="29.25" customHeight="1">
      <c r="A16" s="30" t="s">
        <v>31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2"/>
      <c r="AF16" s="12"/>
    </row>
    <row r="17" spans="1:32" ht="29.25" customHeight="1" thickBot="1">
      <c r="A17" s="33" t="s">
        <v>32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5"/>
      <c r="AF17" s="12"/>
    </row>
    <row r="18" spans="1:32" hidden="1">
      <c r="A18" s="3"/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6"/>
      <c r="AF18" s="12"/>
    </row>
    <row r="19" spans="1:32" ht="4.5" customHeight="1">
      <c r="A19" s="3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7"/>
      <c r="AF19" s="12"/>
    </row>
    <row r="20" spans="1:32">
      <c r="A20" s="3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7"/>
      <c r="AF20" s="12"/>
    </row>
    <row r="21" spans="1:32">
      <c r="A21" s="3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7"/>
      <c r="AF21" s="12"/>
    </row>
    <row r="22" spans="1:32">
      <c r="A22" s="3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6"/>
      <c r="AF22" s="12"/>
    </row>
    <row r="23" spans="1:32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7"/>
      <c r="AF23" s="12"/>
    </row>
    <row r="24" spans="1:32">
      <c r="A24" s="3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7"/>
      <c r="AF24" s="12"/>
    </row>
    <row r="25" spans="1:32">
      <c r="A25" s="3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7"/>
      <c r="AF25" s="12"/>
    </row>
    <row r="26" spans="1:32">
      <c r="A26" s="3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6"/>
      <c r="AF26" s="12"/>
    </row>
    <row r="27" spans="1:32">
      <c r="A27" s="3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8"/>
      <c r="AF27" s="12"/>
    </row>
    <row r="28" spans="1:32">
      <c r="A28" s="3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8"/>
      <c r="AF28" s="12"/>
    </row>
    <row r="29" spans="1:32">
      <c r="A29" s="3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8"/>
      <c r="AF29" s="12"/>
    </row>
    <row r="30" spans="1:32">
      <c r="A30" s="3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8"/>
      <c r="AF30" s="12"/>
    </row>
    <row r="31" spans="1:32">
      <c r="A31" s="3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8"/>
      <c r="AF31" s="12"/>
    </row>
    <row r="32" spans="1:32">
      <c r="A32" s="3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8"/>
      <c r="AF32" s="12"/>
    </row>
    <row r="33" spans="1:32" ht="21.75" customHeight="1">
      <c r="A33" s="3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8"/>
      <c r="AF33" s="12"/>
    </row>
    <row r="34" spans="1:32">
      <c r="A34" s="3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8"/>
      <c r="AF34" s="12"/>
    </row>
    <row r="35" spans="1:32">
      <c r="A35" s="3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8"/>
      <c r="AF35" s="12"/>
    </row>
    <row r="36" spans="1:32">
      <c r="A36" s="3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8"/>
      <c r="AF36" s="12"/>
    </row>
    <row r="37" spans="1:32" ht="22.5" customHeight="1">
      <c r="A37" s="3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8"/>
      <c r="AF37" s="12"/>
    </row>
    <row r="38" spans="1:32">
      <c r="A38" s="3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7"/>
      <c r="AF38" s="12"/>
    </row>
    <row r="39" spans="1:32">
      <c r="A39" s="3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6"/>
      <c r="AF39" s="12"/>
    </row>
    <row r="40" spans="1:32">
      <c r="A40" s="3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7"/>
      <c r="AF40" s="12"/>
    </row>
    <row r="41" spans="1:32">
      <c r="A41" s="3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7"/>
      <c r="AF41" s="12"/>
    </row>
    <row r="42" spans="1:32">
      <c r="A42" s="3"/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7"/>
      <c r="AF42" s="12"/>
    </row>
    <row r="43" spans="1:32">
      <c r="A43" s="3"/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6"/>
      <c r="AF43" s="12"/>
    </row>
    <row r="44" spans="1:32">
      <c r="A44" s="3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8"/>
      <c r="AF44" s="12"/>
    </row>
    <row r="45" spans="1:32">
      <c r="A45" s="3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8"/>
      <c r="AF45" s="12"/>
    </row>
    <row r="46" spans="1:32">
      <c r="A46" s="3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8"/>
      <c r="AF46" s="12"/>
    </row>
    <row r="47" spans="1:32">
      <c r="A47" s="3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8"/>
      <c r="AF47" s="12"/>
    </row>
    <row r="48" spans="1:32">
      <c r="A48" s="3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8"/>
      <c r="AF48" s="12"/>
    </row>
    <row r="49" spans="1:32" ht="14.25">
      <c r="A49" s="3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8"/>
      <c r="AF49" s="39"/>
    </row>
    <row r="50" spans="1:32" ht="14.25">
      <c r="A50" s="3"/>
      <c r="B50" s="2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8"/>
      <c r="AF50" s="39"/>
    </row>
    <row r="51" spans="1:32" ht="14.25">
      <c r="A51" s="3"/>
      <c r="B51" s="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8"/>
      <c r="AF51" s="39"/>
    </row>
    <row r="52" spans="1:32" ht="14.25">
      <c r="A52" s="3"/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8"/>
      <c r="AF52" s="39"/>
    </row>
    <row r="53" spans="1:32" ht="23.25" customHeight="1">
      <c r="A53" s="3"/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40"/>
      <c r="AF53" s="39"/>
    </row>
    <row r="54" spans="1:32" s="48" customFormat="1" ht="12.75" customHeight="1">
      <c r="A54" s="174" t="s">
        <v>76</v>
      </c>
      <c r="B54" s="41" t="s">
        <v>33</v>
      </c>
      <c r="C54" s="42"/>
      <c r="D54" s="42"/>
      <c r="E54" s="42"/>
      <c r="F54" s="42"/>
      <c r="G54" s="42"/>
      <c r="H54" s="42"/>
      <c r="I54" s="43"/>
      <c r="J54" s="177" t="s">
        <v>77</v>
      </c>
      <c r="K54" s="178"/>
      <c r="L54" s="178"/>
      <c r="M54" s="178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179"/>
      <c r="Y54" s="179"/>
      <c r="Z54" s="180"/>
      <c r="AA54" s="45" t="s">
        <v>34</v>
      </c>
      <c r="AB54" s="46"/>
      <c r="AC54" s="46"/>
      <c r="AD54" s="46"/>
      <c r="AE54" s="47"/>
      <c r="AF54" s="39"/>
    </row>
    <row r="55" spans="1:32" s="48" customFormat="1" ht="12.75" customHeight="1">
      <c r="A55" s="175"/>
      <c r="B55" s="49" t="s">
        <v>35</v>
      </c>
      <c r="C55" s="50"/>
      <c r="D55" s="50"/>
      <c r="E55" s="50"/>
      <c r="F55" s="50"/>
      <c r="G55" s="50"/>
      <c r="H55" s="50"/>
      <c r="I55" s="50"/>
      <c r="J55" s="51"/>
      <c r="K55" s="165" t="s">
        <v>36</v>
      </c>
      <c r="L55" s="165"/>
      <c r="M55" s="165"/>
      <c r="N55" s="165"/>
      <c r="O55" s="165"/>
      <c r="P55" s="165"/>
      <c r="Q55" s="165" t="s">
        <v>37</v>
      </c>
      <c r="R55" s="165"/>
      <c r="S55" s="165"/>
      <c r="T55" s="165"/>
      <c r="U55" s="165"/>
      <c r="V55" s="165"/>
      <c r="W55" s="166" t="s">
        <v>38</v>
      </c>
      <c r="X55" s="165"/>
      <c r="Y55" s="167" t="s">
        <v>39</v>
      </c>
      <c r="Z55" s="165"/>
      <c r="AA55" s="52" t="s">
        <v>40</v>
      </c>
      <c r="AB55" s="164">
        <f>IF(Z1="","",IF(Z1=5,B75/F84,IF(Z1=4,B75/F83,IF(Z1=3,B75/F82,IF(Z1=2,B75/F81)))))</f>
        <v>0.26146879306950171</v>
      </c>
      <c r="AC55" s="163"/>
      <c r="AD55" s="53"/>
      <c r="AE55" s="54"/>
      <c r="AF55" s="39"/>
    </row>
    <row r="56" spans="1:32" s="48" customFormat="1" ht="12.75" customHeight="1">
      <c r="A56" s="175"/>
      <c r="B56" s="49" t="s">
        <v>41</v>
      </c>
      <c r="C56" s="50"/>
      <c r="D56" s="50"/>
      <c r="E56" s="50"/>
      <c r="F56" s="50"/>
      <c r="G56" s="50"/>
      <c r="H56" s="50"/>
      <c r="I56" s="50"/>
      <c r="J56" s="55">
        <v>1</v>
      </c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6"/>
      <c r="X56" s="165"/>
      <c r="Y56" s="167"/>
      <c r="Z56" s="167"/>
      <c r="AA56" s="56"/>
      <c r="AB56" s="53"/>
      <c r="AC56" s="53"/>
      <c r="AD56" s="53"/>
      <c r="AE56" s="54"/>
      <c r="AF56" s="39"/>
    </row>
    <row r="57" spans="1:32" s="48" customFormat="1" ht="12.75" customHeight="1">
      <c r="A57" s="175"/>
      <c r="B57" s="49" t="s">
        <v>42</v>
      </c>
      <c r="C57" s="50"/>
      <c r="D57" s="50"/>
      <c r="E57" s="50"/>
      <c r="F57" s="50"/>
      <c r="G57" s="50"/>
      <c r="H57" s="50"/>
      <c r="I57" s="50"/>
      <c r="J57" s="55">
        <v>2</v>
      </c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6"/>
      <c r="X57" s="165"/>
      <c r="Y57" s="168"/>
      <c r="Z57" s="168"/>
      <c r="AA57" s="52" t="s">
        <v>43</v>
      </c>
      <c r="AB57" s="169" t="str">
        <f>IF(B67="","",IF(OR(H2="",H4=""),"/",((B67-(H2+H4)/2)*2/(H2-H4))))</f>
        <v>/</v>
      </c>
      <c r="AC57" s="169"/>
      <c r="AD57" s="57"/>
      <c r="AE57" s="54"/>
      <c r="AF57" s="39"/>
    </row>
    <row r="58" spans="1:32" s="48" customFormat="1" ht="12.75" customHeight="1">
      <c r="A58" s="175"/>
      <c r="B58" s="49" t="s">
        <v>44</v>
      </c>
      <c r="C58" s="50"/>
      <c r="D58" s="50"/>
      <c r="E58" s="50"/>
      <c r="F58" s="50"/>
      <c r="G58" s="50"/>
      <c r="H58" s="50"/>
      <c r="I58" s="50"/>
      <c r="J58" s="55">
        <v>3</v>
      </c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6"/>
      <c r="X58" s="165"/>
      <c r="Y58" s="168"/>
      <c r="Z58" s="168"/>
      <c r="AA58" s="56"/>
      <c r="AB58" s="53"/>
      <c r="AC58" s="53"/>
      <c r="AD58" s="53"/>
      <c r="AE58" s="54"/>
      <c r="AF58" s="12"/>
    </row>
    <row r="59" spans="1:32" s="48" customFormat="1" ht="12.75" customHeight="1">
      <c r="A59" s="175"/>
      <c r="B59" s="49" t="s">
        <v>45</v>
      </c>
      <c r="C59" s="50"/>
      <c r="D59" s="50"/>
      <c r="E59" s="50"/>
      <c r="F59" s="50"/>
      <c r="G59" s="50"/>
      <c r="H59" s="50"/>
      <c r="I59" s="50"/>
      <c r="J59" s="55">
        <v>4</v>
      </c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6"/>
      <c r="X59" s="165"/>
      <c r="Y59" s="168"/>
      <c r="Z59" s="168"/>
      <c r="AA59" s="52" t="s">
        <v>46</v>
      </c>
      <c r="AB59" s="163"/>
      <c r="AC59" s="163"/>
      <c r="AD59" s="53"/>
      <c r="AE59" s="54"/>
      <c r="AF59" s="12"/>
    </row>
    <row r="60" spans="1:32" s="48" customFormat="1" ht="12.75" customHeight="1">
      <c r="A60" s="175"/>
      <c r="B60" s="49" t="s">
        <v>47</v>
      </c>
      <c r="C60" s="50"/>
      <c r="D60" s="50"/>
      <c r="E60" s="50"/>
      <c r="F60" s="50"/>
      <c r="G60" s="50"/>
      <c r="H60" s="50"/>
      <c r="I60" s="50"/>
      <c r="J60" s="55">
        <v>5</v>
      </c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6"/>
      <c r="X60" s="165"/>
      <c r="Y60" s="168"/>
      <c r="Z60" s="168"/>
      <c r="AA60" s="56"/>
      <c r="AB60" s="53"/>
      <c r="AC60" s="53"/>
      <c r="AD60" s="53"/>
      <c r="AE60" s="54"/>
      <c r="AF60" s="12"/>
    </row>
    <row r="61" spans="1:32" s="48" customFormat="1" ht="12.75" customHeight="1">
      <c r="A61" s="176"/>
      <c r="B61" s="181" t="s">
        <v>48</v>
      </c>
      <c r="C61" s="182"/>
      <c r="D61" s="182"/>
      <c r="E61" s="182"/>
      <c r="F61" s="182"/>
      <c r="G61" s="182"/>
      <c r="H61" s="182"/>
      <c r="I61" s="182"/>
      <c r="J61" s="55">
        <v>6</v>
      </c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6"/>
      <c r="X61" s="165"/>
      <c r="Y61" s="165"/>
      <c r="Z61" s="165"/>
      <c r="AA61" s="58" t="s">
        <v>49</v>
      </c>
      <c r="AB61" s="163">
        <f>IF(B67="","",IF(H2="",(B67-H4)/3/AB55,IF(H4="",(H2-B67)/3/AB55,(H2-H4)/6/AB55)))</f>
        <v>2.9182719210173964</v>
      </c>
      <c r="AC61" s="163"/>
      <c r="AD61" s="59"/>
      <c r="AE61" s="60"/>
      <c r="AF61" s="12"/>
    </row>
    <row r="62" spans="1:32" s="48" customFormat="1" ht="12.75" customHeight="1">
      <c r="A62" s="61"/>
      <c r="B62" s="62"/>
      <c r="C62" s="62"/>
      <c r="D62" s="62"/>
      <c r="E62" s="62"/>
      <c r="F62" s="62"/>
      <c r="G62" s="62"/>
      <c r="H62" s="62"/>
      <c r="I62" s="62"/>
      <c r="J62" s="58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59"/>
      <c r="Z62" s="64"/>
      <c r="AA62" s="53"/>
      <c r="AB62" s="53"/>
      <c r="AC62" s="53"/>
      <c r="AD62" s="53"/>
      <c r="AE62" s="65"/>
      <c r="AF62" s="12"/>
    </row>
    <row r="63" spans="1:32" ht="17.25" customHeight="1">
      <c r="A63" s="3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Z63" s="3"/>
      <c r="AA63" s="3"/>
      <c r="AB63" s="3"/>
      <c r="AC63" s="66"/>
      <c r="AF63" s="12"/>
    </row>
    <row r="64" spans="1:32" ht="15.95" customHeight="1">
      <c r="A64" s="67" t="s">
        <v>50</v>
      </c>
      <c r="B64" s="68">
        <f>IF($Z$1=5,B$67+3*$AB$55,IF($Z$1=4,B$67+3*$AB$55,IF($Z$1=3,B$67+3*$AB$55,IF($Z$1=2,B$67+3*$AB$55,""))))</f>
        <v>23.07351749031961</v>
      </c>
      <c r="C64" s="68">
        <f t="shared" ref="C64:AE64" si="2">IF($Z$1=5,C$67+3*$AB$55,IF($Z$1=4,C$67+3*$AB$55,IF($Z$1=3,C$67+3*$AB$55,IF($Z$1=2,C$67+3*$AB$55,""))))</f>
        <v>23.07351749031961</v>
      </c>
      <c r="D64" s="68">
        <f t="shared" si="2"/>
        <v>23.07351749031961</v>
      </c>
      <c r="E64" s="68">
        <f t="shared" si="2"/>
        <v>23.07351749031961</v>
      </c>
      <c r="F64" s="68">
        <f t="shared" si="2"/>
        <v>23.07351749031961</v>
      </c>
      <c r="G64" s="68">
        <f t="shared" si="2"/>
        <v>23.07351749031961</v>
      </c>
      <c r="H64" s="68">
        <f t="shared" si="2"/>
        <v>23.07351749031961</v>
      </c>
      <c r="I64" s="68">
        <f t="shared" si="2"/>
        <v>23.07351749031961</v>
      </c>
      <c r="J64" s="68">
        <f t="shared" si="2"/>
        <v>23.07351749031961</v>
      </c>
      <c r="K64" s="68">
        <f t="shared" si="2"/>
        <v>23.07351749031961</v>
      </c>
      <c r="L64" s="68">
        <f t="shared" si="2"/>
        <v>23.07351749031961</v>
      </c>
      <c r="M64" s="68">
        <f t="shared" si="2"/>
        <v>23.07351749031961</v>
      </c>
      <c r="N64" s="68">
        <f t="shared" si="2"/>
        <v>23.07351749031961</v>
      </c>
      <c r="O64" s="68">
        <f t="shared" si="2"/>
        <v>23.07351749031961</v>
      </c>
      <c r="P64" s="68">
        <f t="shared" si="2"/>
        <v>23.07351749031961</v>
      </c>
      <c r="Q64" s="68">
        <f t="shared" si="2"/>
        <v>23.07351749031961</v>
      </c>
      <c r="R64" s="68">
        <f t="shared" si="2"/>
        <v>23.07351749031961</v>
      </c>
      <c r="S64" s="68">
        <f t="shared" si="2"/>
        <v>23.07351749031961</v>
      </c>
      <c r="T64" s="68">
        <f t="shared" si="2"/>
        <v>23.07351749031961</v>
      </c>
      <c r="U64" s="68">
        <f t="shared" si="2"/>
        <v>23.07351749031961</v>
      </c>
      <c r="V64" s="68">
        <f t="shared" si="2"/>
        <v>23.07351749031961</v>
      </c>
      <c r="W64" s="68">
        <f t="shared" si="2"/>
        <v>23.07351749031961</v>
      </c>
      <c r="X64" s="68">
        <f t="shared" si="2"/>
        <v>23.07351749031961</v>
      </c>
      <c r="Y64" s="68">
        <f t="shared" si="2"/>
        <v>23.07351749031961</v>
      </c>
      <c r="Z64" s="68">
        <f t="shared" si="2"/>
        <v>23.07351749031961</v>
      </c>
      <c r="AA64" s="68">
        <f t="shared" si="2"/>
        <v>23.07351749031961</v>
      </c>
      <c r="AB64" s="68">
        <f t="shared" si="2"/>
        <v>23.07351749031961</v>
      </c>
      <c r="AC64" s="68">
        <f t="shared" si="2"/>
        <v>23.07351749031961</v>
      </c>
      <c r="AD64" s="68">
        <f t="shared" si="2"/>
        <v>23.07351749031961</v>
      </c>
      <c r="AE64" s="68">
        <f t="shared" si="2"/>
        <v>23.07351749031961</v>
      </c>
      <c r="AF64" s="12"/>
    </row>
    <row r="65" spans="1:32" ht="15.95" customHeight="1">
      <c r="A65" s="69" t="s">
        <v>51</v>
      </c>
      <c r="B65" s="137">
        <f t="shared" ref="B65:AE65" si="3">B67+(B64-B67)*2/3</f>
        <v>22.812048697250109</v>
      </c>
      <c r="C65" s="70">
        <f t="shared" si="3"/>
        <v>22.812048697250109</v>
      </c>
      <c r="D65" s="70">
        <f t="shared" si="3"/>
        <v>22.812048697250109</v>
      </c>
      <c r="E65" s="70">
        <f t="shared" si="3"/>
        <v>22.812048697250109</v>
      </c>
      <c r="F65" s="70">
        <f t="shared" si="3"/>
        <v>22.812048697250109</v>
      </c>
      <c r="G65" s="70">
        <f t="shared" si="3"/>
        <v>22.812048697250109</v>
      </c>
      <c r="H65" s="70">
        <f t="shared" si="3"/>
        <v>22.812048697250109</v>
      </c>
      <c r="I65" s="70">
        <f t="shared" si="3"/>
        <v>22.812048697250109</v>
      </c>
      <c r="J65" s="70">
        <f t="shared" si="3"/>
        <v>22.812048697250109</v>
      </c>
      <c r="K65" s="70">
        <f t="shared" si="3"/>
        <v>22.812048697250109</v>
      </c>
      <c r="L65" s="70">
        <f t="shared" si="3"/>
        <v>22.812048697250109</v>
      </c>
      <c r="M65" s="70">
        <f t="shared" si="3"/>
        <v>22.812048697250109</v>
      </c>
      <c r="N65" s="70">
        <f t="shared" si="3"/>
        <v>22.812048697250109</v>
      </c>
      <c r="O65" s="70">
        <f t="shared" si="3"/>
        <v>22.812048697250109</v>
      </c>
      <c r="P65" s="70">
        <f t="shared" si="3"/>
        <v>22.812048697250109</v>
      </c>
      <c r="Q65" s="70">
        <f t="shared" si="3"/>
        <v>22.812048697250109</v>
      </c>
      <c r="R65" s="70">
        <f t="shared" si="3"/>
        <v>22.812048697250109</v>
      </c>
      <c r="S65" s="70">
        <f t="shared" si="3"/>
        <v>22.812048697250109</v>
      </c>
      <c r="T65" s="70">
        <f t="shared" si="3"/>
        <v>22.812048697250109</v>
      </c>
      <c r="U65" s="70">
        <f t="shared" si="3"/>
        <v>22.812048697250109</v>
      </c>
      <c r="V65" s="70">
        <f t="shared" si="3"/>
        <v>22.812048697250109</v>
      </c>
      <c r="W65" s="70">
        <f t="shared" si="3"/>
        <v>22.812048697250109</v>
      </c>
      <c r="X65" s="70">
        <f t="shared" si="3"/>
        <v>22.812048697250109</v>
      </c>
      <c r="Y65" s="70">
        <f t="shared" si="3"/>
        <v>22.812048697250109</v>
      </c>
      <c r="Z65" s="70">
        <f t="shared" si="3"/>
        <v>22.812048697250109</v>
      </c>
      <c r="AA65" s="70">
        <f t="shared" si="3"/>
        <v>22.812048697250109</v>
      </c>
      <c r="AB65" s="70">
        <f t="shared" si="3"/>
        <v>22.812048697250109</v>
      </c>
      <c r="AC65" s="70">
        <f t="shared" si="3"/>
        <v>22.812048697250109</v>
      </c>
      <c r="AD65" s="70">
        <f t="shared" si="3"/>
        <v>22.812048697250109</v>
      </c>
      <c r="AE65" s="70">
        <f t="shared" si="3"/>
        <v>22.812048697250109</v>
      </c>
      <c r="AF65" s="12"/>
    </row>
    <row r="66" spans="1:32" ht="15.95" customHeight="1">
      <c r="A66" s="69" t="s">
        <v>52</v>
      </c>
      <c r="B66" s="137">
        <f t="shared" ref="B66:AE66" si="4">B67+(B64-B67)/3</f>
        <v>22.550579904180605</v>
      </c>
      <c r="C66" s="70">
        <f t="shared" si="4"/>
        <v>22.550579904180605</v>
      </c>
      <c r="D66" s="70">
        <f t="shared" si="4"/>
        <v>22.550579904180605</v>
      </c>
      <c r="E66" s="70">
        <f t="shared" si="4"/>
        <v>22.550579904180605</v>
      </c>
      <c r="F66" s="70">
        <f t="shared" si="4"/>
        <v>22.550579904180605</v>
      </c>
      <c r="G66" s="70">
        <f t="shared" si="4"/>
        <v>22.550579904180605</v>
      </c>
      <c r="H66" s="70">
        <f t="shared" si="4"/>
        <v>22.550579904180605</v>
      </c>
      <c r="I66" s="70">
        <f t="shared" si="4"/>
        <v>22.550579904180605</v>
      </c>
      <c r="J66" s="70">
        <f t="shared" si="4"/>
        <v>22.550579904180605</v>
      </c>
      <c r="K66" s="70">
        <f t="shared" si="4"/>
        <v>22.550579904180605</v>
      </c>
      <c r="L66" s="70">
        <f t="shared" si="4"/>
        <v>22.550579904180605</v>
      </c>
      <c r="M66" s="70">
        <f t="shared" si="4"/>
        <v>22.550579904180605</v>
      </c>
      <c r="N66" s="70">
        <f t="shared" si="4"/>
        <v>22.550579904180605</v>
      </c>
      <c r="O66" s="70">
        <f t="shared" si="4"/>
        <v>22.550579904180605</v>
      </c>
      <c r="P66" s="70">
        <f t="shared" si="4"/>
        <v>22.550579904180605</v>
      </c>
      <c r="Q66" s="70">
        <f t="shared" si="4"/>
        <v>22.550579904180605</v>
      </c>
      <c r="R66" s="70">
        <f t="shared" si="4"/>
        <v>22.550579904180605</v>
      </c>
      <c r="S66" s="70">
        <f t="shared" si="4"/>
        <v>22.550579904180605</v>
      </c>
      <c r="T66" s="70">
        <f t="shared" si="4"/>
        <v>22.550579904180605</v>
      </c>
      <c r="U66" s="70">
        <f t="shared" si="4"/>
        <v>22.550579904180605</v>
      </c>
      <c r="V66" s="70">
        <f t="shared" si="4"/>
        <v>22.550579904180605</v>
      </c>
      <c r="W66" s="70">
        <f t="shared" si="4"/>
        <v>22.550579904180605</v>
      </c>
      <c r="X66" s="70">
        <f t="shared" si="4"/>
        <v>22.550579904180605</v>
      </c>
      <c r="Y66" s="70">
        <f t="shared" si="4"/>
        <v>22.550579904180605</v>
      </c>
      <c r="Z66" s="70">
        <f t="shared" si="4"/>
        <v>22.550579904180605</v>
      </c>
      <c r="AA66" s="70">
        <f t="shared" si="4"/>
        <v>22.550579904180605</v>
      </c>
      <c r="AB66" s="70">
        <f t="shared" si="4"/>
        <v>22.550579904180605</v>
      </c>
      <c r="AC66" s="70">
        <f t="shared" si="4"/>
        <v>22.550579904180605</v>
      </c>
      <c r="AD66" s="70">
        <f t="shared" si="4"/>
        <v>22.550579904180605</v>
      </c>
      <c r="AE66" s="70">
        <f t="shared" si="4"/>
        <v>22.550579904180605</v>
      </c>
      <c r="AF66" s="12"/>
    </row>
    <row r="67" spans="1:32" ht="15.95" customHeight="1">
      <c r="A67" s="67" t="s">
        <v>53</v>
      </c>
      <c r="B67" s="136">
        <f>AVERAGE($B$14:$AE$14)</f>
        <v>22.289111111111104</v>
      </c>
      <c r="C67" s="68">
        <f t="shared" ref="C67:AE67" si="5">AVERAGE($B$14:$AE$14)</f>
        <v>22.289111111111104</v>
      </c>
      <c r="D67" s="68">
        <f t="shared" si="5"/>
        <v>22.289111111111104</v>
      </c>
      <c r="E67" s="68">
        <f t="shared" si="5"/>
        <v>22.289111111111104</v>
      </c>
      <c r="F67" s="68">
        <f t="shared" si="5"/>
        <v>22.289111111111104</v>
      </c>
      <c r="G67" s="68">
        <f t="shared" si="5"/>
        <v>22.289111111111104</v>
      </c>
      <c r="H67" s="68">
        <f t="shared" si="5"/>
        <v>22.289111111111104</v>
      </c>
      <c r="I67" s="68">
        <f t="shared" si="5"/>
        <v>22.289111111111104</v>
      </c>
      <c r="J67" s="68">
        <f t="shared" si="5"/>
        <v>22.289111111111104</v>
      </c>
      <c r="K67" s="68">
        <f t="shared" si="5"/>
        <v>22.289111111111104</v>
      </c>
      <c r="L67" s="68">
        <f t="shared" si="5"/>
        <v>22.289111111111104</v>
      </c>
      <c r="M67" s="68">
        <f t="shared" si="5"/>
        <v>22.289111111111104</v>
      </c>
      <c r="N67" s="68">
        <f t="shared" si="5"/>
        <v>22.289111111111104</v>
      </c>
      <c r="O67" s="68">
        <f t="shared" si="5"/>
        <v>22.289111111111104</v>
      </c>
      <c r="P67" s="68">
        <f t="shared" si="5"/>
        <v>22.289111111111104</v>
      </c>
      <c r="Q67" s="68">
        <f t="shared" si="5"/>
        <v>22.289111111111104</v>
      </c>
      <c r="R67" s="68">
        <f t="shared" si="5"/>
        <v>22.289111111111104</v>
      </c>
      <c r="S67" s="68">
        <f t="shared" si="5"/>
        <v>22.289111111111104</v>
      </c>
      <c r="T67" s="68">
        <f t="shared" si="5"/>
        <v>22.289111111111104</v>
      </c>
      <c r="U67" s="68">
        <f t="shared" si="5"/>
        <v>22.289111111111104</v>
      </c>
      <c r="V67" s="68">
        <f t="shared" si="5"/>
        <v>22.289111111111104</v>
      </c>
      <c r="W67" s="68">
        <f t="shared" si="5"/>
        <v>22.289111111111104</v>
      </c>
      <c r="X67" s="68">
        <f t="shared" si="5"/>
        <v>22.289111111111104</v>
      </c>
      <c r="Y67" s="68">
        <f t="shared" si="5"/>
        <v>22.289111111111104</v>
      </c>
      <c r="Z67" s="68">
        <f t="shared" si="5"/>
        <v>22.289111111111104</v>
      </c>
      <c r="AA67" s="68">
        <f t="shared" si="5"/>
        <v>22.289111111111104</v>
      </c>
      <c r="AB67" s="68">
        <f t="shared" si="5"/>
        <v>22.289111111111104</v>
      </c>
      <c r="AC67" s="68">
        <f t="shared" si="5"/>
        <v>22.289111111111104</v>
      </c>
      <c r="AD67" s="68">
        <f t="shared" si="5"/>
        <v>22.289111111111104</v>
      </c>
      <c r="AE67" s="68">
        <f t="shared" si="5"/>
        <v>22.289111111111104</v>
      </c>
      <c r="AF67" s="12"/>
    </row>
    <row r="68" spans="1:32" ht="15.95" customHeight="1">
      <c r="A68" s="71" t="s">
        <v>54</v>
      </c>
      <c r="B68" s="136">
        <f t="shared" ref="B68:AE68" si="6">B67-(B67-B70)/3</f>
        <v>22.027642318041604</v>
      </c>
      <c r="C68" s="68">
        <f t="shared" si="6"/>
        <v>22.027642318041604</v>
      </c>
      <c r="D68" s="68">
        <f t="shared" si="6"/>
        <v>22.027642318041604</v>
      </c>
      <c r="E68" s="68">
        <f t="shared" si="6"/>
        <v>22.027642318041604</v>
      </c>
      <c r="F68" s="68">
        <f t="shared" si="6"/>
        <v>22.027642318041604</v>
      </c>
      <c r="G68" s="68">
        <f t="shared" si="6"/>
        <v>22.027642318041604</v>
      </c>
      <c r="H68" s="68">
        <f t="shared" si="6"/>
        <v>22.027642318041604</v>
      </c>
      <c r="I68" s="68">
        <f t="shared" si="6"/>
        <v>22.027642318041604</v>
      </c>
      <c r="J68" s="68">
        <f t="shared" si="6"/>
        <v>22.027642318041604</v>
      </c>
      <c r="K68" s="68">
        <f t="shared" si="6"/>
        <v>22.027642318041604</v>
      </c>
      <c r="L68" s="68">
        <f t="shared" si="6"/>
        <v>22.027642318041604</v>
      </c>
      <c r="M68" s="68">
        <f t="shared" si="6"/>
        <v>22.027642318041604</v>
      </c>
      <c r="N68" s="68">
        <f t="shared" si="6"/>
        <v>22.027642318041604</v>
      </c>
      <c r="O68" s="68">
        <f t="shared" si="6"/>
        <v>22.027642318041604</v>
      </c>
      <c r="P68" s="68">
        <f t="shared" si="6"/>
        <v>22.027642318041604</v>
      </c>
      <c r="Q68" s="68">
        <f t="shared" si="6"/>
        <v>22.027642318041604</v>
      </c>
      <c r="R68" s="68">
        <f t="shared" si="6"/>
        <v>22.027642318041604</v>
      </c>
      <c r="S68" s="68">
        <f t="shared" si="6"/>
        <v>22.027642318041604</v>
      </c>
      <c r="T68" s="68">
        <f t="shared" si="6"/>
        <v>22.027642318041604</v>
      </c>
      <c r="U68" s="68">
        <f t="shared" si="6"/>
        <v>22.027642318041604</v>
      </c>
      <c r="V68" s="68">
        <f t="shared" si="6"/>
        <v>22.027642318041604</v>
      </c>
      <c r="W68" s="68">
        <f t="shared" si="6"/>
        <v>22.027642318041604</v>
      </c>
      <c r="X68" s="68">
        <f t="shared" si="6"/>
        <v>22.027642318041604</v>
      </c>
      <c r="Y68" s="68">
        <f t="shared" si="6"/>
        <v>22.027642318041604</v>
      </c>
      <c r="Z68" s="68">
        <f t="shared" si="6"/>
        <v>22.027642318041604</v>
      </c>
      <c r="AA68" s="68">
        <f t="shared" si="6"/>
        <v>22.027642318041604</v>
      </c>
      <c r="AB68" s="68">
        <f t="shared" si="6"/>
        <v>22.027642318041604</v>
      </c>
      <c r="AC68" s="68">
        <f t="shared" si="6"/>
        <v>22.027642318041604</v>
      </c>
      <c r="AD68" s="68">
        <f t="shared" si="6"/>
        <v>22.027642318041604</v>
      </c>
      <c r="AE68" s="68">
        <f t="shared" si="6"/>
        <v>22.027642318041604</v>
      </c>
      <c r="AF68" s="12"/>
    </row>
    <row r="69" spans="1:32" ht="15.95" customHeight="1">
      <c r="A69" s="71" t="s">
        <v>55</v>
      </c>
      <c r="B69" s="136">
        <f t="shared" ref="B69:AE69" si="7">B67-(B67-B70)*2/3</f>
        <v>21.7661735249721</v>
      </c>
      <c r="C69" s="68">
        <f t="shared" si="7"/>
        <v>21.7661735249721</v>
      </c>
      <c r="D69" s="68">
        <f t="shared" si="7"/>
        <v>21.7661735249721</v>
      </c>
      <c r="E69" s="68">
        <f t="shared" si="7"/>
        <v>21.7661735249721</v>
      </c>
      <c r="F69" s="68">
        <f t="shared" si="7"/>
        <v>21.7661735249721</v>
      </c>
      <c r="G69" s="68">
        <f t="shared" si="7"/>
        <v>21.7661735249721</v>
      </c>
      <c r="H69" s="68">
        <f t="shared" si="7"/>
        <v>21.7661735249721</v>
      </c>
      <c r="I69" s="68">
        <f t="shared" si="7"/>
        <v>21.7661735249721</v>
      </c>
      <c r="J69" s="68">
        <f t="shared" si="7"/>
        <v>21.7661735249721</v>
      </c>
      <c r="K69" s="68">
        <f t="shared" si="7"/>
        <v>21.7661735249721</v>
      </c>
      <c r="L69" s="68">
        <f t="shared" si="7"/>
        <v>21.7661735249721</v>
      </c>
      <c r="M69" s="68">
        <f t="shared" si="7"/>
        <v>21.7661735249721</v>
      </c>
      <c r="N69" s="68">
        <f t="shared" si="7"/>
        <v>21.7661735249721</v>
      </c>
      <c r="O69" s="68">
        <f t="shared" si="7"/>
        <v>21.7661735249721</v>
      </c>
      <c r="P69" s="68">
        <f t="shared" si="7"/>
        <v>21.7661735249721</v>
      </c>
      <c r="Q69" s="68">
        <f t="shared" si="7"/>
        <v>21.7661735249721</v>
      </c>
      <c r="R69" s="68">
        <f t="shared" si="7"/>
        <v>21.7661735249721</v>
      </c>
      <c r="S69" s="68">
        <f t="shared" si="7"/>
        <v>21.7661735249721</v>
      </c>
      <c r="T69" s="68">
        <f t="shared" si="7"/>
        <v>21.7661735249721</v>
      </c>
      <c r="U69" s="68">
        <f t="shared" si="7"/>
        <v>21.7661735249721</v>
      </c>
      <c r="V69" s="68">
        <f t="shared" si="7"/>
        <v>21.7661735249721</v>
      </c>
      <c r="W69" s="68">
        <f t="shared" si="7"/>
        <v>21.7661735249721</v>
      </c>
      <c r="X69" s="68">
        <f t="shared" si="7"/>
        <v>21.7661735249721</v>
      </c>
      <c r="Y69" s="68">
        <f t="shared" si="7"/>
        <v>21.7661735249721</v>
      </c>
      <c r="Z69" s="68">
        <f t="shared" si="7"/>
        <v>21.7661735249721</v>
      </c>
      <c r="AA69" s="68">
        <f t="shared" si="7"/>
        <v>21.7661735249721</v>
      </c>
      <c r="AB69" s="68">
        <f t="shared" si="7"/>
        <v>21.7661735249721</v>
      </c>
      <c r="AC69" s="68">
        <f t="shared" si="7"/>
        <v>21.7661735249721</v>
      </c>
      <c r="AD69" s="68">
        <f t="shared" si="7"/>
        <v>21.7661735249721</v>
      </c>
      <c r="AE69" s="68">
        <f t="shared" si="7"/>
        <v>21.7661735249721</v>
      </c>
      <c r="AF69" s="12"/>
    </row>
    <row r="70" spans="1:32" ht="15.95" customHeight="1">
      <c r="A70" s="67" t="s">
        <v>56</v>
      </c>
      <c r="B70" s="68">
        <f>IF($Z$1=5,B$67-3*$AB$55,IF($Z$1=4,B$67-3*$AB$55,IF($Z$1=3,B$67-3*$AB$55,IF($Z$1=2,B$67-3*$AB$55,""))))</f>
        <v>21.504704731902599</v>
      </c>
      <c r="C70" s="68">
        <f t="shared" ref="C70:AE70" si="8">IF($Z$1=5,C$67-3*$AB$55,IF($Z$1=4,C$67-3*$AB$55,IF($Z$1=3,C$67-3*$AB$55,IF($Z$1=2,C$67-3*$AB$55,""))))</f>
        <v>21.504704731902599</v>
      </c>
      <c r="D70" s="68">
        <f t="shared" si="8"/>
        <v>21.504704731902599</v>
      </c>
      <c r="E70" s="68">
        <f t="shared" si="8"/>
        <v>21.504704731902599</v>
      </c>
      <c r="F70" s="68">
        <f t="shared" si="8"/>
        <v>21.504704731902599</v>
      </c>
      <c r="G70" s="68">
        <f t="shared" si="8"/>
        <v>21.504704731902599</v>
      </c>
      <c r="H70" s="68">
        <f t="shared" si="8"/>
        <v>21.504704731902599</v>
      </c>
      <c r="I70" s="68">
        <f t="shared" si="8"/>
        <v>21.504704731902599</v>
      </c>
      <c r="J70" s="68">
        <f t="shared" si="8"/>
        <v>21.504704731902599</v>
      </c>
      <c r="K70" s="68">
        <f t="shared" si="8"/>
        <v>21.504704731902599</v>
      </c>
      <c r="L70" s="68">
        <f t="shared" si="8"/>
        <v>21.504704731902599</v>
      </c>
      <c r="M70" s="68">
        <f t="shared" si="8"/>
        <v>21.504704731902599</v>
      </c>
      <c r="N70" s="68">
        <f t="shared" si="8"/>
        <v>21.504704731902599</v>
      </c>
      <c r="O70" s="68">
        <f t="shared" si="8"/>
        <v>21.504704731902599</v>
      </c>
      <c r="P70" s="68">
        <f t="shared" si="8"/>
        <v>21.504704731902599</v>
      </c>
      <c r="Q70" s="68">
        <f t="shared" si="8"/>
        <v>21.504704731902599</v>
      </c>
      <c r="R70" s="68">
        <f t="shared" si="8"/>
        <v>21.504704731902599</v>
      </c>
      <c r="S70" s="68">
        <f t="shared" si="8"/>
        <v>21.504704731902599</v>
      </c>
      <c r="T70" s="68">
        <f t="shared" si="8"/>
        <v>21.504704731902599</v>
      </c>
      <c r="U70" s="68">
        <f t="shared" si="8"/>
        <v>21.504704731902599</v>
      </c>
      <c r="V70" s="68">
        <f t="shared" si="8"/>
        <v>21.504704731902599</v>
      </c>
      <c r="W70" s="68">
        <f t="shared" si="8"/>
        <v>21.504704731902599</v>
      </c>
      <c r="X70" s="68">
        <f t="shared" si="8"/>
        <v>21.504704731902599</v>
      </c>
      <c r="Y70" s="68">
        <f t="shared" si="8"/>
        <v>21.504704731902599</v>
      </c>
      <c r="Z70" s="68">
        <f t="shared" si="8"/>
        <v>21.504704731902599</v>
      </c>
      <c r="AA70" s="68">
        <f t="shared" si="8"/>
        <v>21.504704731902599</v>
      </c>
      <c r="AB70" s="68">
        <f t="shared" si="8"/>
        <v>21.504704731902599</v>
      </c>
      <c r="AC70" s="68">
        <f t="shared" si="8"/>
        <v>21.504704731902599</v>
      </c>
      <c r="AD70" s="68">
        <f t="shared" si="8"/>
        <v>21.504704731902599</v>
      </c>
      <c r="AE70" s="68">
        <f t="shared" si="8"/>
        <v>21.504704731902599</v>
      </c>
      <c r="AF70" s="12"/>
    </row>
    <row r="71" spans="1:32" ht="18.75" customHeight="1">
      <c r="A71" s="172"/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72"/>
      <c r="AB71" s="72"/>
      <c r="AC71" s="72"/>
      <c r="AD71" s="72"/>
      <c r="AE71" s="73"/>
      <c r="AF71" s="12"/>
    </row>
    <row r="72" spans="1:32" ht="15.95" customHeight="1">
      <c r="A72" s="67" t="s">
        <v>57</v>
      </c>
      <c r="B72" s="68">
        <f t="shared" ref="B72:AE72" si="9">IF($Z$1=5,$D$84*B$75,IF($Z$1=4,$D$83*B$75,IF($Z$1=3,$D$82*B$75,IF($Z$1=2,$D$81*B$75,""))))</f>
        <v>1.1376533333333325</v>
      </c>
      <c r="C72" s="68">
        <f t="shared" si="9"/>
        <v>1.1376533333333325</v>
      </c>
      <c r="D72" s="68">
        <f t="shared" si="9"/>
        <v>1.1376533333333325</v>
      </c>
      <c r="E72" s="68">
        <f t="shared" si="9"/>
        <v>1.1376533333333325</v>
      </c>
      <c r="F72" s="68">
        <f t="shared" si="9"/>
        <v>1.1376533333333325</v>
      </c>
      <c r="G72" s="68">
        <f t="shared" si="9"/>
        <v>1.1376533333333325</v>
      </c>
      <c r="H72" s="68">
        <f t="shared" si="9"/>
        <v>1.1376533333333325</v>
      </c>
      <c r="I72" s="68">
        <f t="shared" si="9"/>
        <v>1.1376533333333325</v>
      </c>
      <c r="J72" s="68">
        <f t="shared" si="9"/>
        <v>1.1376533333333325</v>
      </c>
      <c r="K72" s="68">
        <f t="shared" si="9"/>
        <v>1.1376533333333325</v>
      </c>
      <c r="L72" s="68">
        <f t="shared" si="9"/>
        <v>1.1376533333333325</v>
      </c>
      <c r="M72" s="68">
        <f t="shared" si="9"/>
        <v>1.1376533333333325</v>
      </c>
      <c r="N72" s="68">
        <f t="shared" si="9"/>
        <v>1.1376533333333325</v>
      </c>
      <c r="O72" s="68">
        <f t="shared" si="9"/>
        <v>1.1376533333333325</v>
      </c>
      <c r="P72" s="68">
        <f t="shared" si="9"/>
        <v>1.1376533333333325</v>
      </c>
      <c r="Q72" s="68">
        <f t="shared" si="9"/>
        <v>1.1376533333333325</v>
      </c>
      <c r="R72" s="68">
        <f t="shared" si="9"/>
        <v>1.1376533333333325</v>
      </c>
      <c r="S72" s="68">
        <f t="shared" si="9"/>
        <v>1.1376533333333325</v>
      </c>
      <c r="T72" s="68">
        <f t="shared" si="9"/>
        <v>1.1376533333333325</v>
      </c>
      <c r="U72" s="68">
        <f t="shared" si="9"/>
        <v>1.1376533333333325</v>
      </c>
      <c r="V72" s="68">
        <f t="shared" si="9"/>
        <v>1.1376533333333325</v>
      </c>
      <c r="W72" s="68">
        <f t="shared" si="9"/>
        <v>1.1376533333333325</v>
      </c>
      <c r="X72" s="68">
        <f t="shared" si="9"/>
        <v>1.1376533333333325</v>
      </c>
      <c r="Y72" s="68">
        <f t="shared" si="9"/>
        <v>1.1376533333333325</v>
      </c>
      <c r="Z72" s="68">
        <f t="shared" si="9"/>
        <v>1.1376533333333325</v>
      </c>
      <c r="AA72" s="68">
        <f t="shared" si="9"/>
        <v>1.1376533333333325</v>
      </c>
      <c r="AB72" s="68">
        <f t="shared" si="9"/>
        <v>1.1376533333333325</v>
      </c>
      <c r="AC72" s="68">
        <f t="shared" si="9"/>
        <v>1.1376533333333325</v>
      </c>
      <c r="AD72" s="68">
        <f t="shared" si="9"/>
        <v>1.1376533333333325</v>
      </c>
      <c r="AE72" s="68">
        <f t="shared" si="9"/>
        <v>1.1376533333333325</v>
      </c>
      <c r="AF72" s="12"/>
    </row>
    <row r="73" spans="1:32" ht="15.95" customHeight="1">
      <c r="A73" s="67" t="s">
        <v>58</v>
      </c>
      <c r="B73" s="136">
        <f t="shared" ref="B73:AE73" si="10">B75+(B72-B75)*2/3</f>
        <v>0.90599111111111053</v>
      </c>
      <c r="C73" s="68">
        <f t="shared" si="10"/>
        <v>0.90599111111111053</v>
      </c>
      <c r="D73" s="68">
        <f t="shared" si="10"/>
        <v>0.90599111111111053</v>
      </c>
      <c r="E73" s="68">
        <f t="shared" si="10"/>
        <v>0.90599111111111053</v>
      </c>
      <c r="F73" s="68">
        <f t="shared" si="10"/>
        <v>0.90599111111111053</v>
      </c>
      <c r="G73" s="68">
        <f t="shared" si="10"/>
        <v>0.90599111111111053</v>
      </c>
      <c r="H73" s="68">
        <f t="shared" si="10"/>
        <v>0.90599111111111053</v>
      </c>
      <c r="I73" s="68">
        <f t="shared" si="10"/>
        <v>0.90599111111111053</v>
      </c>
      <c r="J73" s="68">
        <f t="shared" si="10"/>
        <v>0.90599111111111053</v>
      </c>
      <c r="K73" s="68">
        <f t="shared" si="10"/>
        <v>0.90599111111111053</v>
      </c>
      <c r="L73" s="68">
        <f t="shared" si="10"/>
        <v>0.90599111111111053</v>
      </c>
      <c r="M73" s="68">
        <f t="shared" si="10"/>
        <v>0.90599111111111053</v>
      </c>
      <c r="N73" s="68">
        <f t="shared" si="10"/>
        <v>0.90599111111111053</v>
      </c>
      <c r="O73" s="68">
        <f t="shared" si="10"/>
        <v>0.90599111111111053</v>
      </c>
      <c r="P73" s="68">
        <f t="shared" si="10"/>
        <v>0.90599111111111053</v>
      </c>
      <c r="Q73" s="68">
        <f t="shared" si="10"/>
        <v>0.90599111111111053</v>
      </c>
      <c r="R73" s="68">
        <f t="shared" si="10"/>
        <v>0.90599111111111053</v>
      </c>
      <c r="S73" s="68">
        <f t="shared" si="10"/>
        <v>0.90599111111111053</v>
      </c>
      <c r="T73" s="68">
        <f t="shared" si="10"/>
        <v>0.90599111111111053</v>
      </c>
      <c r="U73" s="68">
        <f t="shared" si="10"/>
        <v>0.90599111111111053</v>
      </c>
      <c r="V73" s="68">
        <f t="shared" si="10"/>
        <v>0.90599111111111053</v>
      </c>
      <c r="W73" s="68">
        <f t="shared" si="10"/>
        <v>0.90599111111111053</v>
      </c>
      <c r="X73" s="68">
        <f t="shared" si="10"/>
        <v>0.90599111111111053</v>
      </c>
      <c r="Y73" s="68">
        <f t="shared" si="10"/>
        <v>0.90599111111111053</v>
      </c>
      <c r="Z73" s="68">
        <f t="shared" si="10"/>
        <v>0.90599111111111053</v>
      </c>
      <c r="AA73" s="68">
        <f t="shared" si="10"/>
        <v>0.90599111111111053</v>
      </c>
      <c r="AB73" s="68">
        <f t="shared" si="10"/>
        <v>0.90599111111111053</v>
      </c>
      <c r="AC73" s="68">
        <f t="shared" si="10"/>
        <v>0.90599111111111053</v>
      </c>
      <c r="AD73" s="68">
        <f t="shared" si="10"/>
        <v>0.90599111111111053</v>
      </c>
      <c r="AE73" s="68">
        <f t="shared" si="10"/>
        <v>0.90599111111111053</v>
      </c>
      <c r="AF73" s="12"/>
    </row>
    <row r="74" spans="1:32" ht="15.95" customHeight="1">
      <c r="A74" s="67" t="s">
        <v>59</v>
      </c>
      <c r="B74" s="136">
        <f t="shared" ref="B74:AE74" si="11">B75+(B72-B75)/3</f>
        <v>0.67432888888888842</v>
      </c>
      <c r="C74" s="68">
        <f t="shared" si="11"/>
        <v>0.67432888888888842</v>
      </c>
      <c r="D74" s="68">
        <f t="shared" si="11"/>
        <v>0.67432888888888842</v>
      </c>
      <c r="E74" s="68">
        <f t="shared" si="11"/>
        <v>0.67432888888888842</v>
      </c>
      <c r="F74" s="68">
        <f t="shared" si="11"/>
        <v>0.67432888888888842</v>
      </c>
      <c r="G74" s="68">
        <f t="shared" si="11"/>
        <v>0.67432888888888842</v>
      </c>
      <c r="H74" s="68">
        <f t="shared" si="11"/>
        <v>0.67432888888888842</v>
      </c>
      <c r="I74" s="68">
        <f t="shared" si="11"/>
        <v>0.67432888888888842</v>
      </c>
      <c r="J74" s="68">
        <f t="shared" si="11"/>
        <v>0.67432888888888842</v>
      </c>
      <c r="K74" s="68">
        <f t="shared" si="11"/>
        <v>0.67432888888888842</v>
      </c>
      <c r="L74" s="68">
        <f t="shared" si="11"/>
        <v>0.67432888888888842</v>
      </c>
      <c r="M74" s="68">
        <f t="shared" si="11"/>
        <v>0.67432888888888842</v>
      </c>
      <c r="N74" s="68">
        <f t="shared" si="11"/>
        <v>0.67432888888888842</v>
      </c>
      <c r="O74" s="68">
        <f t="shared" si="11"/>
        <v>0.67432888888888842</v>
      </c>
      <c r="P74" s="68">
        <f t="shared" si="11"/>
        <v>0.67432888888888842</v>
      </c>
      <c r="Q74" s="68">
        <f t="shared" si="11"/>
        <v>0.67432888888888842</v>
      </c>
      <c r="R74" s="68">
        <f t="shared" si="11"/>
        <v>0.67432888888888842</v>
      </c>
      <c r="S74" s="68">
        <f t="shared" si="11"/>
        <v>0.67432888888888842</v>
      </c>
      <c r="T74" s="68">
        <f t="shared" si="11"/>
        <v>0.67432888888888842</v>
      </c>
      <c r="U74" s="68">
        <f t="shared" si="11"/>
        <v>0.67432888888888842</v>
      </c>
      <c r="V74" s="68">
        <f t="shared" si="11"/>
        <v>0.67432888888888842</v>
      </c>
      <c r="W74" s="68">
        <f t="shared" si="11"/>
        <v>0.67432888888888842</v>
      </c>
      <c r="X74" s="68">
        <f t="shared" si="11"/>
        <v>0.67432888888888842</v>
      </c>
      <c r="Y74" s="68">
        <f t="shared" si="11"/>
        <v>0.67432888888888842</v>
      </c>
      <c r="Z74" s="68">
        <f t="shared" si="11"/>
        <v>0.67432888888888842</v>
      </c>
      <c r="AA74" s="68">
        <f t="shared" si="11"/>
        <v>0.67432888888888842</v>
      </c>
      <c r="AB74" s="68">
        <f t="shared" si="11"/>
        <v>0.67432888888888842</v>
      </c>
      <c r="AC74" s="68">
        <f t="shared" si="11"/>
        <v>0.67432888888888842</v>
      </c>
      <c r="AD74" s="68">
        <f t="shared" si="11"/>
        <v>0.67432888888888842</v>
      </c>
      <c r="AE74" s="68">
        <f t="shared" si="11"/>
        <v>0.67432888888888842</v>
      </c>
      <c r="AF74" s="12"/>
    </row>
    <row r="75" spans="1:32" ht="15.95" customHeight="1">
      <c r="A75" s="67" t="s">
        <v>60</v>
      </c>
      <c r="B75" s="136">
        <f>AVERAGE($B$15:$AE$15)</f>
        <v>0.44266666666666638</v>
      </c>
      <c r="C75" s="68">
        <f t="shared" ref="C75:AE75" si="12">AVERAGE($B$15:$AE$15)</f>
        <v>0.44266666666666638</v>
      </c>
      <c r="D75" s="68">
        <f t="shared" si="12"/>
        <v>0.44266666666666638</v>
      </c>
      <c r="E75" s="68">
        <f t="shared" si="12"/>
        <v>0.44266666666666638</v>
      </c>
      <c r="F75" s="68">
        <f t="shared" si="12"/>
        <v>0.44266666666666638</v>
      </c>
      <c r="G75" s="68">
        <f t="shared" si="12"/>
        <v>0.44266666666666638</v>
      </c>
      <c r="H75" s="68">
        <f t="shared" si="12"/>
        <v>0.44266666666666638</v>
      </c>
      <c r="I75" s="68">
        <f t="shared" si="12"/>
        <v>0.44266666666666638</v>
      </c>
      <c r="J75" s="68">
        <f t="shared" si="12"/>
        <v>0.44266666666666638</v>
      </c>
      <c r="K75" s="68">
        <f t="shared" si="12"/>
        <v>0.44266666666666638</v>
      </c>
      <c r="L75" s="68">
        <f t="shared" si="12"/>
        <v>0.44266666666666638</v>
      </c>
      <c r="M75" s="68">
        <f t="shared" si="12"/>
        <v>0.44266666666666638</v>
      </c>
      <c r="N75" s="68">
        <f t="shared" si="12"/>
        <v>0.44266666666666638</v>
      </c>
      <c r="O75" s="68">
        <f t="shared" si="12"/>
        <v>0.44266666666666638</v>
      </c>
      <c r="P75" s="68">
        <f t="shared" si="12"/>
        <v>0.44266666666666638</v>
      </c>
      <c r="Q75" s="68">
        <f t="shared" si="12"/>
        <v>0.44266666666666638</v>
      </c>
      <c r="R75" s="68">
        <f t="shared" si="12"/>
        <v>0.44266666666666638</v>
      </c>
      <c r="S75" s="68">
        <f t="shared" si="12"/>
        <v>0.44266666666666638</v>
      </c>
      <c r="T75" s="68">
        <f t="shared" si="12"/>
        <v>0.44266666666666638</v>
      </c>
      <c r="U75" s="68">
        <f t="shared" si="12"/>
        <v>0.44266666666666638</v>
      </c>
      <c r="V75" s="68">
        <f t="shared" si="12"/>
        <v>0.44266666666666638</v>
      </c>
      <c r="W75" s="68">
        <f t="shared" si="12"/>
        <v>0.44266666666666638</v>
      </c>
      <c r="X75" s="68">
        <f t="shared" si="12"/>
        <v>0.44266666666666638</v>
      </c>
      <c r="Y75" s="68">
        <f t="shared" si="12"/>
        <v>0.44266666666666638</v>
      </c>
      <c r="Z75" s="68">
        <f t="shared" si="12"/>
        <v>0.44266666666666638</v>
      </c>
      <c r="AA75" s="68">
        <f t="shared" si="12"/>
        <v>0.44266666666666638</v>
      </c>
      <c r="AB75" s="68">
        <f t="shared" si="12"/>
        <v>0.44266666666666638</v>
      </c>
      <c r="AC75" s="68">
        <f t="shared" si="12"/>
        <v>0.44266666666666638</v>
      </c>
      <c r="AD75" s="68">
        <f t="shared" si="12"/>
        <v>0.44266666666666638</v>
      </c>
      <c r="AE75" s="68">
        <f t="shared" si="12"/>
        <v>0.44266666666666638</v>
      </c>
      <c r="AF75" s="12"/>
    </row>
    <row r="76" spans="1:32" ht="15.95" customHeight="1">
      <c r="A76" s="74" t="s">
        <v>61</v>
      </c>
      <c r="B76" s="136">
        <f t="shared" ref="B76:AE76" si="13">B75-(B75-B78)/3</f>
        <v>0.29511111111111088</v>
      </c>
      <c r="C76" s="68">
        <f t="shared" si="13"/>
        <v>0.29511111111111088</v>
      </c>
      <c r="D76" s="68">
        <f t="shared" si="13"/>
        <v>0.29511111111111088</v>
      </c>
      <c r="E76" s="68">
        <f t="shared" si="13"/>
        <v>0.29511111111111088</v>
      </c>
      <c r="F76" s="68">
        <f t="shared" si="13"/>
        <v>0.29511111111111088</v>
      </c>
      <c r="G76" s="68">
        <f t="shared" si="13"/>
        <v>0.29511111111111088</v>
      </c>
      <c r="H76" s="68">
        <f t="shared" si="13"/>
        <v>0.29511111111111088</v>
      </c>
      <c r="I76" s="68">
        <f t="shared" si="13"/>
        <v>0.29511111111111088</v>
      </c>
      <c r="J76" s="68">
        <f t="shared" si="13"/>
        <v>0.29511111111111088</v>
      </c>
      <c r="K76" s="68">
        <f t="shared" si="13"/>
        <v>0.29511111111111088</v>
      </c>
      <c r="L76" s="68">
        <f t="shared" si="13"/>
        <v>0.29511111111111088</v>
      </c>
      <c r="M76" s="68">
        <f t="shared" si="13"/>
        <v>0.29511111111111088</v>
      </c>
      <c r="N76" s="68">
        <f t="shared" si="13"/>
        <v>0.29511111111111088</v>
      </c>
      <c r="O76" s="68">
        <f t="shared" si="13"/>
        <v>0.29511111111111088</v>
      </c>
      <c r="P76" s="68">
        <f t="shared" si="13"/>
        <v>0.29511111111111088</v>
      </c>
      <c r="Q76" s="68">
        <f t="shared" si="13"/>
        <v>0.29511111111111088</v>
      </c>
      <c r="R76" s="68">
        <f t="shared" si="13"/>
        <v>0.29511111111111088</v>
      </c>
      <c r="S76" s="68">
        <f t="shared" si="13"/>
        <v>0.29511111111111088</v>
      </c>
      <c r="T76" s="68">
        <f t="shared" si="13"/>
        <v>0.29511111111111088</v>
      </c>
      <c r="U76" s="68">
        <f t="shared" si="13"/>
        <v>0.29511111111111088</v>
      </c>
      <c r="V76" s="68">
        <f t="shared" si="13"/>
        <v>0.29511111111111088</v>
      </c>
      <c r="W76" s="68">
        <f t="shared" si="13"/>
        <v>0.29511111111111088</v>
      </c>
      <c r="X76" s="68">
        <f t="shared" si="13"/>
        <v>0.29511111111111088</v>
      </c>
      <c r="Y76" s="68">
        <f t="shared" si="13"/>
        <v>0.29511111111111088</v>
      </c>
      <c r="Z76" s="68">
        <f t="shared" si="13"/>
        <v>0.29511111111111088</v>
      </c>
      <c r="AA76" s="68">
        <f t="shared" si="13"/>
        <v>0.29511111111111088</v>
      </c>
      <c r="AB76" s="68">
        <f t="shared" si="13"/>
        <v>0.29511111111111088</v>
      </c>
      <c r="AC76" s="68">
        <f t="shared" si="13"/>
        <v>0.29511111111111088</v>
      </c>
      <c r="AD76" s="68">
        <f t="shared" si="13"/>
        <v>0.29511111111111088</v>
      </c>
      <c r="AE76" s="68">
        <f t="shared" si="13"/>
        <v>0.29511111111111088</v>
      </c>
      <c r="AF76" s="12"/>
    </row>
    <row r="77" spans="1:32" ht="15.95" customHeight="1">
      <c r="A77" s="74" t="s">
        <v>62</v>
      </c>
      <c r="B77" s="136">
        <f t="shared" ref="B77:AE77" si="14">B75-(B75-B78)*2/3</f>
        <v>0.14755555555555544</v>
      </c>
      <c r="C77" s="68">
        <f t="shared" si="14"/>
        <v>0.14755555555555544</v>
      </c>
      <c r="D77" s="68">
        <f t="shared" si="14"/>
        <v>0.14755555555555544</v>
      </c>
      <c r="E77" s="68">
        <f t="shared" si="14"/>
        <v>0.14755555555555544</v>
      </c>
      <c r="F77" s="68">
        <f t="shared" si="14"/>
        <v>0.14755555555555544</v>
      </c>
      <c r="G77" s="68">
        <f t="shared" si="14"/>
        <v>0.14755555555555544</v>
      </c>
      <c r="H77" s="68">
        <f t="shared" si="14"/>
        <v>0.14755555555555544</v>
      </c>
      <c r="I77" s="68">
        <f t="shared" si="14"/>
        <v>0.14755555555555544</v>
      </c>
      <c r="J77" s="68">
        <f t="shared" si="14"/>
        <v>0.14755555555555544</v>
      </c>
      <c r="K77" s="68">
        <f t="shared" si="14"/>
        <v>0.14755555555555544</v>
      </c>
      <c r="L77" s="68">
        <f t="shared" si="14"/>
        <v>0.14755555555555544</v>
      </c>
      <c r="M77" s="68">
        <f t="shared" si="14"/>
        <v>0.14755555555555544</v>
      </c>
      <c r="N77" s="68">
        <f t="shared" si="14"/>
        <v>0.14755555555555544</v>
      </c>
      <c r="O77" s="68">
        <f t="shared" si="14"/>
        <v>0.14755555555555544</v>
      </c>
      <c r="P77" s="68">
        <f t="shared" si="14"/>
        <v>0.14755555555555544</v>
      </c>
      <c r="Q77" s="68">
        <f t="shared" si="14"/>
        <v>0.14755555555555544</v>
      </c>
      <c r="R77" s="68">
        <f t="shared" si="14"/>
        <v>0.14755555555555544</v>
      </c>
      <c r="S77" s="68">
        <f t="shared" si="14"/>
        <v>0.14755555555555544</v>
      </c>
      <c r="T77" s="68">
        <f t="shared" si="14"/>
        <v>0.14755555555555544</v>
      </c>
      <c r="U77" s="68">
        <f t="shared" si="14"/>
        <v>0.14755555555555544</v>
      </c>
      <c r="V77" s="68">
        <f t="shared" si="14"/>
        <v>0.14755555555555544</v>
      </c>
      <c r="W77" s="68">
        <f t="shared" si="14"/>
        <v>0.14755555555555544</v>
      </c>
      <c r="X77" s="68">
        <f t="shared" si="14"/>
        <v>0.14755555555555544</v>
      </c>
      <c r="Y77" s="68">
        <f t="shared" si="14"/>
        <v>0.14755555555555544</v>
      </c>
      <c r="Z77" s="68">
        <f t="shared" si="14"/>
        <v>0.14755555555555544</v>
      </c>
      <c r="AA77" s="68">
        <f t="shared" si="14"/>
        <v>0.14755555555555544</v>
      </c>
      <c r="AB77" s="68">
        <f t="shared" si="14"/>
        <v>0.14755555555555544</v>
      </c>
      <c r="AC77" s="68">
        <f t="shared" si="14"/>
        <v>0.14755555555555544</v>
      </c>
      <c r="AD77" s="68">
        <f t="shared" si="14"/>
        <v>0.14755555555555544</v>
      </c>
      <c r="AE77" s="68">
        <f t="shared" si="14"/>
        <v>0.14755555555555544</v>
      </c>
      <c r="AF77" s="12"/>
    </row>
    <row r="78" spans="1:32" ht="15.95" customHeight="1">
      <c r="A78" s="67" t="s">
        <v>63</v>
      </c>
      <c r="B78" s="68">
        <v>0</v>
      </c>
      <c r="C78" s="68">
        <v>0</v>
      </c>
      <c r="D78" s="68">
        <v>0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N78" s="68">
        <v>0</v>
      </c>
      <c r="O78" s="68">
        <v>0</v>
      </c>
      <c r="P78" s="68">
        <v>0</v>
      </c>
      <c r="Q78" s="68">
        <v>0</v>
      </c>
      <c r="R78" s="68">
        <v>0</v>
      </c>
      <c r="S78" s="68">
        <v>0</v>
      </c>
      <c r="T78" s="68">
        <v>0</v>
      </c>
      <c r="U78" s="68">
        <v>0</v>
      </c>
      <c r="V78" s="68">
        <v>0</v>
      </c>
      <c r="W78" s="68">
        <v>0</v>
      </c>
      <c r="X78" s="68">
        <v>0</v>
      </c>
      <c r="Y78" s="68">
        <v>0</v>
      </c>
      <c r="Z78" s="68">
        <v>0</v>
      </c>
      <c r="AA78" s="68">
        <v>0</v>
      </c>
      <c r="AB78" s="68">
        <v>0</v>
      </c>
      <c r="AC78" s="68">
        <v>0</v>
      </c>
      <c r="AD78" s="68">
        <v>0</v>
      </c>
      <c r="AE78" s="68">
        <v>0</v>
      </c>
      <c r="AF78" s="12"/>
    </row>
    <row r="79" spans="1:32" ht="19.5" customHeight="1" thickBot="1">
      <c r="A79" s="75"/>
      <c r="B79" s="76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8"/>
      <c r="AF79" s="12"/>
    </row>
    <row r="80" spans="1:32" ht="13.15" customHeight="1">
      <c r="A80" s="79"/>
      <c r="B80" s="80" t="s">
        <v>23</v>
      </c>
      <c r="C80" s="81" t="s">
        <v>64</v>
      </c>
      <c r="D80" s="81" t="s">
        <v>65</v>
      </c>
      <c r="E80" s="82" t="s">
        <v>66</v>
      </c>
      <c r="F80" s="83" t="s">
        <v>67</v>
      </c>
      <c r="G80" s="5"/>
      <c r="H80" s="5"/>
      <c r="I80" s="5"/>
      <c r="J80" s="5"/>
      <c r="K80" s="5"/>
      <c r="L80" s="5"/>
      <c r="M80" s="5"/>
      <c r="N80" s="5"/>
      <c r="O80" s="84" t="s">
        <v>68</v>
      </c>
      <c r="P80" s="170" t="s">
        <v>69</v>
      </c>
      <c r="Q80" s="171"/>
      <c r="R80" s="85">
        <f>MAX(B14:Z14)</f>
        <v>22.7</v>
      </c>
      <c r="S80" s="85">
        <f>ROUNDUP(R80,0)</f>
        <v>23</v>
      </c>
      <c r="T80" s="86" t="s">
        <v>70</v>
      </c>
      <c r="U80" s="87"/>
      <c r="V80" s="5"/>
      <c r="W80" s="88"/>
      <c r="X80" s="5"/>
      <c r="Y80" s="5"/>
      <c r="Z80" s="5"/>
      <c r="AA80" s="5"/>
      <c r="AB80" s="5"/>
      <c r="AC80" s="5"/>
      <c r="AD80" s="5"/>
      <c r="AE80" s="89"/>
      <c r="AF80" s="12"/>
    </row>
    <row r="81" spans="1:32" ht="13.15" customHeight="1">
      <c r="A81" s="79"/>
      <c r="B81" s="90">
        <v>2</v>
      </c>
      <c r="C81" s="91">
        <v>1.88</v>
      </c>
      <c r="D81" s="91">
        <v>3.27</v>
      </c>
      <c r="E81" s="92">
        <v>0</v>
      </c>
      <c r="F81" s="93">
        <v>1.1279999999999999</v>
      </c>
      <c r="G81" s="5"/>
      <c r="H81" s="5"/>
      <c r="I81" s="5"/>
      <c r="J81" s="5"/>
      <c r="K81" s="5"/>
      <c r="L81" s="5"/>
      <c r="M81" s="5"/>
      <c r="N81" s="5"/>
      <c r="O81" s="5"/>
      <c r="P81" s="170" t="s">
        <v>71</v>
      </c>
      <c r="Q81" s="171"/>
      <c r="R81" s="85">
        <f>MIN(B14:AE14)</f>
        <v>21.933333333333334</v>
      </c>
      <c r="S81" s="85">
        <f>ROUNDDOWN(R81,0)</f>
        <v>21</v>
      </c>
      <c r="T81" s="86" t="s">
        <v>72</v>
      </c>
      <c r="U81" s="87"/>
      <c r="V81" s="5"/>
      <c r="W81" s="94"/>
      <c r="X81" s="5"/>
      <c r="Y81" s="5"/>
      <c r="Z81" s="5"/>
      <c r="AA81" s="5"/>
      <c r="AB81" s="5"/>
      <c r="AC81" s="5"/>
      <c r="AD81" s="5"/>
      <c r="AE81" s="89"/>
      <c r="AF81" s="12"/>
    </row>
    <row r="82" spans="1:32" ht="13.15" customHeight="1">
      <c r="A82" s="79"/>
      <c r="B82" s="90">
        <v>3</v>
      </c>
      <c r="C82" s="91">
        <v>1.02</v>
      </c>
      <c r="D82" s="91">
        <v>2.57</v>
      </c>
      <c r="E82" s="92">
        <v>0</v>
      </c>
      <c r="F82" s="93">
        <v>1.6930000000000001</v>
      </c>
      <c r="G82" s="5"/>
      <c r="H82" s="5"/>
      <c r="I82" s="5"/>
      <c r="J82" s="5"/>
      <c r="K82" s="5"/>
      <c r="L82" s="5"/>
      <c r="M82" s="5"/>
      <c r="N82" s="5"/>
      <c r="O82" s="5"/>
      <c r="P82" s="170" t="s">
        <v>73</v>
      </c>
      <c r="Q82" s="171"/>
      <c r="R82" s="85">
        <f>MAX(B15:AE15)</f>
        <v>1</v>
      </c>
      <c r="S82" s="85">
        <f>ROUNDUP(R82,1)</f>
        <v>1</v>
      </c>
      <c r="T82" s="86" t="s">
        <v>70</v>
      </c>
      <c r="U82" s="87"/>
      <c r="V82" s="5"/>
      <c r="W82" s="94"/>
      <c r="X82" s="5"/>
      <c r="Y82" s="5"/>
      <c r="Z82" s="5"/>
      <c r="AA82" s="5"/>
      <c r="AB82" s="5"/>
      <c r="AC82" s="5"/>
      <c r="AD82" s="5"/>
      <c r="AE82" s="89"/>
    </row>
    <row r="83" spans="1:32" ht="13.15" customHeight="1">
      <c r="A83" s="79"/>
      <c r="B83" s="90">
        <v>4</v>
      </c>
      <c r="C83" s="91">
        <v>0.73</v>
      </c>
      <c r="D83" s="91">
        <v>2.2799999999999998</v>
      </c>
      <c r="E83" s="92">
        <v>0</v>
      </c>
      <c r="F83" s="93">
        <v>2.0590000000000002</v>
      </c>
      <c r="G83" s="5"/>
      <c r="H83" s="5"/>
      <c r="I83" s="5"/>
      <c r="J83" s="5"/>
      <c r="K83" s="5"/>
      <c r="L83" s="5"/>
      <c r="M83" s="5"/>
      <c r="N83" s="5"/>
      <c r="O83" s="5"/>
      <c r="P83" s="170" t="s">
        <v>74</v>
      </c>
      <c r="Q83" s="171"/>
      <c r="R83" s="95">
        <v>0</v>
      </c>
      <c r="S83" s="95">
        <v>0</v>
      </c>
      <c r="T83" s="86" t="s">
        <v>75</v>
      </c>
      <c r="U83" s="87"/>
      <c r="V83" s="5"/>
      <c r="W83" s="94"/>
      <c r="X83" s="5"/>
      <c r="Y83" s="5"/>
      <c r="Z83" s="5"/>
      <c r="AA83" s="5"/>
      <c r="AB83" s="5"/>
      <c r="AC83" s="5"/>
      <c r="AD83" s="5"/>
      <c r="AE83" s="89"/>
    </row>
    <row r="84" spans="1:32" ht="13.15" customHeight="1" thickBot="1">
      <c r="A84" s="79"/>
      <c r="B84" s="96">
        <v>5</v>
      </c>
      <c r="C84" s="97">
        <v>0.57999999999999996</v>
      </c>
      <c r="D84" s="97">
        <v>2.11</v>
      </c>
      <c r="E84" s="98">
        <v>0</v>
      </c>
      <c r="F84" s="99">
        <v>2.3260000000000001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94"/>
      <c r="X84" s="5"/>
      <c r="Y84" s="5"/>
      <c r="Z84" s="5"/>
      <c r="AA84" s="5"/>
      <c r="AB84" s="5"/>
      <c r="AC84" s="5"/>
      <c r="AD84" s="5"/>
      <c r="AE84" s="89"/>
    </row>
    <row r="85" spans="1:32" ht="13.15" customHeight="1">
      <c r="A85" s="79"/>
      <c r="B85" s="100"/>
      <c r="C85" s="101"/>
      <c r="D85" s="101"/>
      <c r="E85" s="101"/>
      <c r="F85" s="102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94"/>
      <c r="Y85" s="5"/>
      <c r="Z85" s="5"/>
      <c r="AA85" s="5"/>
      <c r="AB85" s="5"/>
      <c r="AC85" s="5"/>
      <c r="AD85" s="5"/>
      <c r="AE85" s="89"/>
    </row>
    <row r="86" spans="1:32" ht="21.75" customHeight="1">
      <c r="A86" s="103"/>
      <c r="B86" s="104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7"/>
      <c r="AE86" s="108"/>
    </row>
  </sheetData>
  <protectedRanges>
    <protectedRange sqref="B7:AE7" name="Range1"/>
  </protectedRanges>
  <mergeCells count="74">
    <mergeCell ref="P82:Q82"/>
    <mergeCell ref="P83:Q83"/>
    <mergeCell ref="AB61:AC61"/>
    <mergeCell ref="A71:Z71"/>
    <mergeCell ref="P80:Q80"/>
    <mergeCell ref="P81:Q81"/>
    <mergeCell ref="A54:A61"/>
    <mergeCell ref="J54:M54"/>
    <mergeCell ref="X54:Z54"/>
    <mergeCell ref="K60:P60"/>
    <mergeCell ref="Q60:V60"/>
    <mergeCell ref="W60:X60"/>
    <mergeCell ref="Y60:Z60"/>
    <mergeCell ref="B61:I61"/>
    <mergeCell ref="K61:P61"/>
    <mergeCell ref="Q61:V61"/>
    <mergeCell ref="W61:X61"/>
    <mergeCell ref="Y61:Z61"/>
    <mergeCell ref="K58:P58"/>
    <mergeCell ref="Y58:Z58"/>
    <mergeCell ref="K59:P59"/>
    <mergeCell ref="Q59:V59"/>
    <mergeCell ref="W59:X59"/>
    <mergeCell ref="Y59:Z59"/>
    <mergeCell ref="Q58:V58"/>
    <mergeCell ref="W58:X58"/>
    <mergeCell ref="T4:U4"/>
    <mergeCell ref="AB59:AC59"/>
    <mergeCell ref="AB55:AC55"/>
    <mergeCell ref="K56:P56"/>
    <mergeCell ref="Q56:V56"/>
    <mergeCell ref="W56:X56"/>
    <mergeCell ref="Y56:Z56"/>
    <mergeCell ref="K57:P57"/>
    <mergeCell ref="Q57:V57"/>
    <mergeCell ref="W57:X57"/>
    <mergeCell ref="Y57:Z57"/>
    <mergeCell ref="AB57:AC57"/>
    <mergeCell ref="K55:P55"/>
    <mergeCell ref="Q55:V55"/>
    <mergeCell ref="W55:X55"/>
    <mergeCell ref="Y55:Z55"/>
    <mergeCell ref="AB2:AE4"/>
    <mergeCell ref="A3:B3"/>
    <mergeCell ref="C3:E3"/>
    <mergeCell ref="F3:G3"/>
    <mergeCell ref="H3:I3"/>
    <mergeCell ref="L3:M3"/>
    <mergeCell ref="N3:O3"/>
    <mergeCell ref="P3:Q3"/>
    <mergeCell ref="R3:S3"/>
    <mergeCell ref="T3:U3"/>
    <mergeCell ref="N2:O2"/>
    <mergeCell ref="P2:Q2"/>
    <mergeCell ref="R2:S2"/>
    <mergeCell ref="T2:U2"/>
    <mergeCell ref="V2:Y2"/>
    <mergeCell ref="L4:M4"/>
    <mergeCell ref="Z2:AA4"/>
    <mergeCell ref="V3:Y3"/>
    <mergeCell ref="A2:B2"/>
    <mergeCell ref="C2:E2"/>
    <mergeCell ref="F2:G2"/>
    <mergeCell ref="H2:I2"/>
    <mergeCell ref="K2:K4"/>
    <mergeCell ref="L2:M2"/>
    <mergeCell ref="A4:B4"/>
    <mergeCell ref="C4:E4"/>
    <mergeCell ref="F4:G4"/>
    <mergeCell ref="H4:I4"/>
    <mergeCell ref="V4:Y4"/>
    <mergeCell ref="N4:O4"/>
    <mergeCell ref="P4:Q4"/>
    <mergeCell ref="R4:S4"/>
  </mergeCells>
  <phoneticPr fontId="3" type="noConversion"/>
  <printOptions horizontalCentered="1" verticalCentered="1"/>
  <pageMargins left="0" right="0" top="0.19685039370078741" bottom="0.19685039370078741" header="0.28000000000000003" footer="0.28999999999999998"/>
  <pageSetup scale="60" orientation="landscape" horizontalDpi="1200" verticalDpi="300" r:id="rId1"/>
  <headerFooter alignWithMargins="0"/>
  <rowBreaks count="1" manualBreakCount="1">
    <brk id="63" max="30" man="1"/>
  </rowBreaks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6</xdr:col>
                <xdr:colOff>190500</xdr:colOff>
                <xdr:row>63</xdr:row>
                <xdr:rowOff>0</xdr:rowOff>
              </from>
              <to>
                <xdr:col>9</xdr:col>
                <xdr:colOff>190500</xdr:colOff>
                <xdr:row>63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6"/>
  <sheetViews>
    <sheetView showGridLines="0" view="pageBreakPreview" zoomScale="85" zoomScaleSheetLayoutView="85" workbookViewId="0">
      <selection activeCell="I65" sqref="I65"/>
    </sheetView>
  </sheetViews>
  <sheetFormatPr defaultRowHeight="12.75"/>
  <cols>
    <col min="1" max="1" width="9.75" style="13" customWidth="1"/>
    <col min="2" max="2" width="9.5" style="109" customWidth="1"/>
    <col min="3" max="3" width="6.375" style="13" customWidth="1"/>
    <col min="4" max="4" width="6.875" style="13" customWidth="1"/>
    <col min="5" max="8" width="6.375" style="13" customWidth="1"/>
    <col min="9" max="9" width="6.125" style="13" customWidth="1"/>
    <col min="10" max="13" width="6.375" style="13" customWidth="1"/>
    <col min="14" max="14" width="6" style="13" customWidth="1"/>
    <col min="15" max="15" width="6.125" style="13" customWidth="1"/>
    <col min="16" max="19" width="6.375" style="13" customWidth="1"/>
    <col min="20" max="20" width="5.75" style="13" customWidth="1"/>
    <col min="21" max="21" width="6.125" style="13" customWidth="1"/>
    <col min="22" max="22" width="5.875" style="13" customWidth="1"/>
    <col min="23" max="23" width="5.75" style="13" customWidth="1"/>
    <col min="24" max="25" width="6" style="13" customWidth="1"/>
    <col min="26" max="26" width="5.75" style="13" customWidth="1"/>
    <col min="27" max="28" width="5.625" style="13" customWidth="1"/>
    <col min="29" max="29" width="5.875" style="13" customWidth="1"/>
    <col min="30" max="31" width="5.375" style="13" customWidth="1"/>
    <col min="32" max="32" width="3.25" style="13" customWidth="1"/>
    <col min="33" max="256" width="9" style="13"/>
    <col min="257" max="257" width="9.75" style="13" customWidth="1"/>
    <col min="258" max="258" width="7" style="13" customWidth="1"/>
    <col min="259" max="259" width="6.375" style="13" customWidth="1"/>
    <col min="260" max="260" width="6.875" style="13" customWidth="1"/>
    <col min="261" max="264" width="6.375" style="13" customWidth="1"/>
    <col min="265" max="265" width="6.125" style="13" customWidth="1"/>
    <col min="266" max="269" width="6.375" style="13" customWidth="1"/>
    <col min="270" max="270" width="6" style="13" customWidth="1"/>
    <col min="271" max="271" width="6.125" style="13" customWidth="1"/>
    <col min="272" max="275" width="6.375" style="13" customWidth="1"/>
    <col min="276" max="276" width="5.75" style="13" customWidth="1"/>
    <col min="277" max="277" width="6.125" style="13" customWidth="1"/>
    <col min="278" max="278" width="5.875" style="13" customWidth="1"/>
    <col min="279" max="279" width="5.75" style="13" customWidth="1"/>
    <col min="280" max="281" width="6" style="13" customWidth="1"/>
    <col min="282" max="282" width="5.75" style="13" customWidth="1"/>
    <col min="283" max="284" width="5.625" style="13" customWidth="1"/>
    <col min="285" max="285" width="5.875" style="13" customWidth="1"/>
    <col min="286" max="287" width="5.375" style="13" customWidth="1"/>
    <col min="288" max="288" width="3.25" style="13" customWidth="1"/>
    <col min="289" max="512" width="9" style="13"/>
    <col min="513" max="513" width="9.75" style="13" customWidth="1"/>
    <col min="514" max="514" width="7" style="13" customWidth="1"/>
    <col min="515" max="515" width="6.375" style="13" customWidth="1"/>
    <col min="516" max="516" width="6.875" style="13" customWidth="1"/>
    <col min="517" max="520" width="6.375" style="13" customWidth="1"/>
    <col min="521" max="521" width="6.125" style="13" customWidth="1"/>
    <col min="522" max="525" width="6.375" style="13" customWidth="1"/>
    <col min="526" max="526" width="6" style="13" customWidth="1"/>
    <col min="527" max="527" width="6.125" style="13" customWidth="1"/>
    <col min="528" max="531" width="6.375" style="13" customWidth="1"/>
    <col min="532" max="532" width="5.75" style="13" customWidth="1"/>
    <col min="533" max="533" width="6.125" style="13" customWidth="1"/>
    <col min="534" max="534" width="5.875" style="13" customWidth="1"/>
    <col min="535" max="535" width="5.75" style="13" customWidth="1"/>
    <col min="536" max="537" width="6" style="13" customWidth="1"/>
    <col min="538" max="538" width="5.75" style="13" customWidth="1"/>
    <col min="539" max="540" width="5.625" style="13" customWidth="1"/>
    <col min="541" max="541" width="5.875" style="13" customWidth="1"/>
    <col min="542" max="543" width="5.375" style="13" customWidth="1"/>
    <col min="544" max="544" width="3.25" style="13" customWidth="1"/>
    <col min="545" max="768" width="9" style="13"/>
    <col min="769" max="769" width="9.75" style="13" customWidth="1"/>
    <col min="770" max="770" width="7" style="13" customWidth="1"/>
    <col min="771" max="771" width="6.375" style="13" customWidth="1"/>
    <col min="772" max="772" width="6.875" style="13" customWidth="1"/>
    <col min="773" max="776" width="6.375" style="13" customWidth="1"/>
    <col min="777" max="777" width="6.125" style="13" customWidth="1"/>
    <col min="778" max="781" width="6.375" style="13" customWidth="1"/>
    <col min="782" max="782" width="6" style="13" customWidth="1"/>
    <col min="783" max="783" width="6.125" style="13" customWidth="1"/>
    <col min="784" max="787" width="6.375" style="13" customWidth="1"/>
    <col min="788" max="788" width="5.75" style="13" customWidth="1"/>
    <col min="789" max="789" width="6.125" style="13" customWidth="1"/>
    <col min="790" max="790" width="5.875" style="13" customWidth="1"/>
    <col min="791" max="791" width="5.75" style="13" customWidth="1"/>
    <col min="792" max="793" width="6" style="13" customWidth="1"/>
    <col min="794" max="794" width="5.75" style="13" customWidth="1"/>
    <col min="795" max="796" width="5.625" style="13" customWidth="1"/>
    <col min="797" max="797" width="5.875" style="13" customWidth="1"/>
    <col min="798" max="799" width="5.375" style="13" customWidth="1"/>
    <col min="800" max="800" width="3.25" style="13" customWidth="1"/>
    <col min="801" max="1024" width="9" style="13"/>
    <col min="1025" max="1025" width="9.75" style="13" customWidth="1"/>
    <col min="1026" max="1026" width="7" style="13" customWidth="1"/>
    <col min="1027" max="1027" width="6.375" style="13" customWidth="1"/>
    <col min="1028" max="1028" width="6.875" style="13" customWidth="1"/>
    <col min="1029" max="1032" width="6.375" style="13" customWidth="1"/>
    <col min="1033" max="1033" width="6.125" style="13" customWidth="1"/>
    <col min="1034" max="1037" width="6.375" style="13" customWidth="1"/>
    <col min="1038" max="1038" width="6" style="13" customWidth="1"/>
    <col min="1039" max="1039" width="6.125" style="13" customWidth="1"/>
    <col min="1040" max="1043" width="6.375" style="13" customWidth="1"/>
    <col min="1044" max="1044" width="5.75" style="13" customWidth="1"/>
    <col min="1045" max="1045" width="6.125" style="13" customWidth="1"/>
    <col min="1046" max="1046" width="5.875" style="13" customWidth="1"/>
    <col min="1047" max="1047" width="5.75" style="13" customWidth="1"/>
    <col min="1048" max="1049" width="6" style="13" customWidth="1"/>
    <col min="1050" max="1050" width="5.75" style="13" customWidth="1"/>
    <col min="1051" max="1052" width="5.625" style="13" customWidth="1"/>
    <col min="1053" max="1053" width="5.875" style="13" customWidth="1"/>
    <col min="1054" max="1055" width="5.375" style="13" customWidth="1"/>
    <col min="1056" max="1056" width="3.25" style="13" customWidth="1"/>
    <col min="1057" max="1280" width="9" style="13"/>
    <col min="1281" max="1281" width="9.75" style="13" customWidth="1"/>
    <col min="1282" max="1282" width="7" style="13" customWidth="1"/>
    <col min="1283" max="1283" width="6.375" style="13" customWidth="1"/>
    <col min="1284" max="1284" width="6.875" style="13" customWidth="1"/>
    <col min="1285" max="1288" width="6.375" style="13" customWidth="1"/>
    <col min="1289" max="1289" width="6.125" style="13" customWidth="1"/>
    <col min="1290" max="1293" width="6.375" style="13" customWidth="1"/>
    <col min="1294" max="1294" width="6" style="13" customWidth="1"/>
    <col min="1295" max="1295" width="6.125" style="13" customWidth="1"/>
    <col min="1296" max="1299" width="6.375" style="13" customWidth="1"/>
    <col min="1300" max="1300" width="5.75" style="13" customWidth="1"/>
    <col min="1301" max="1301" width="6.125" style="13" customWidth="1"/>
    <col min="1302" max="1302" width="5.875" style="13" customWidth="1"/>
    <col min="1303" max="1303" width="5.75" style="13" customWidth="1"/>
    <col min="1304" max="1305" width="6" style="13" customWidth="1"/>
    <col min="1306" max="1306" width="5.75" style="13" customWidth="1"/>
    <col min="1307" max="1308" width="5.625" style="13" customWidth="1"/>
    <col min="1309" max="1309" width="5.875" style="13" customWidth="1"/>
    <col min="1310" max="1311" width="5.375" style="13" customWidth="1"/>
    <col min="1312" max="1312" width="3.25" style="13" customWidth="1"/>
    <col min="1313" max="1536" width="9" style="13"/>
    <col min="1537" max="1537" width="9.75" style="13" customWidth="1"/>
    <col min="1538" max="1538" width="7" style="13" customWidth="1"/>
    <col min="1539" max="1539" width="6.375" style="13" customWidth="1"/>
    <col min="1540" max="1540" width="6.875" style="13" customWidth="1"/>
    <col min="1541" max="1544" width="6.375" style="13" customWidth="1"/>
    <col min="1545" max="1545" width="6.125" style="13" customWidth="1"/>
    <col min="1546" max="1549" width="6.375" style="13" customWidth="1"/>
    <col min="1550" max="1550" width="6" style="13" customWidth="1"/>
    <col min="1551" max="1551" width="6.125" style="13" customWidth="1"/>
    <col min="1552" max="1555" width="6.375" style="13" customWidth="1"/>
    <col min="1556" max="1556" width="5.75" style="13" customWidth="1"/>
    <col min="1557" max="1557" width="6.125" style="13" customWidth="1"/>
    <col min="1558" max="1558" width="5.875" style="13" customWidth="1"/>
    <col min="1559" max="1559" width="5.75" style="13" customWidth="1"/>
    <col min="1560" max="1561" width="6" style="13" customWidth="1"/>
    <col min="1562" max="1562" width="5.75" style="13" customWidth="1"/>
    <col min="1563" max="1564" width="5.625" style="13" customWidth="1"/>
    <col min="1565" max="1565" width="5.875" style="13" customWidth="1"/>
    <col min="1566" max="1567" width="5.375" style="13" customWidth="1"/>
    <col min="1568" max="1568" width="3.25" style="13" customWidth="1"/>
    <col min="1569" max="1792" width="9" style="13"/>
    <col min="1793" max="1793" width="9.75" style="13" customWidth="1"/>
    <col min="1794" max="1794" width="7" style="13" customWidth="1"/>
    <col min="1795" max="1795" width="6.375" style="13" customWidth="1"/>
    <col min="1796" max="1796" width="6.875" style="13" customWidth="1"/>
    <col min="1797" max="1800" width="6.375" style="13" customWidth="1"/>
    <col min="1801" max="1801" width="6.125" style="13" customWidth="1"/>
    <col min="1802" max="1805" width="6.375" style="13" customWidth="1"/>
    <col min="1806" max="1806" width="6" style="13" customWidth="1"/>
    <col min="1807" max="1807" width="6.125" style="13" customWidth="1"/>
    <col min="1808" max="1811" width="6.375" style="13" customWidth="1"/>
    <col min="1812" max="1812" width="5.75" style="13" customWidth="1"/>
    <col min="1813" max="1813" width="6.125" style="13" customWidth="1"/>
    <col min="1814" max="1814" width="5.875" style="13" customWidth="1"/>
    <col min="1815" max="1815" width="5.75" style="13" customWidth="1"/>
    <col min="1816" max="1817" width="6" style="13" customWidth="1"/>
    <col min="1818" max="1818" width="5.75" style="13" customWidth="1"/>
    <col min="1819" max="1820" width="5.625" style="13" customWidth="1"/>
    <col min="1821" max="1821" width="5.875" style="13" customWidth="1"/>
    <col min="1822" max="1823" width="5.375" style="13" customWidth="1"/>
    <col min="1824" max="1824" width="3.25" style="13" customWidth="1"/>
    <col min="1825" max="2048" width="9" style="13"/>
    <col min="2049" max="2049" width="9.75" style="13" customWidth="1"/>
    <col min="2050" max="2050" width="7" style="13" customWidth="1"/>
    <col min="2051" max="2051" width="6.375" style="13" customWidth="1"/>
    <col min="2052" max="2052" width="6.875" style="13" customWidth="1"/>
    <col min="2053" max="2056" width="6.375" style="13" customWidth="1"/>
    <col min="2057" max="2057" width="6.125" style="13" customWidth="1"/>
    <col min="2058" max="2061" width="6.375" style="13" customWidth="1"/>
    <col min="2062" max="2062" width="6" style="13" customWidth="1"/>
    <col min="2063" max="2063" width="6.125" style="13" customWidth="1"/>
    <col min="2064" max="2067" width="6.375" style="13" customWidth="1"/>
    <col min="2068" max="2068" width="5.75" style="13" customWidth="1"/>
    <col min="2069" max="2069" width="6.125" style="13" customWidth="1"/>
    <col min="2070" max="2070" width="5.875" style="13" customWidth="1"/>
    <col min="2071" max="2071" width="5.75" style="13" customWidth="1"/>
    <col min="2072" max="2073" width="6" style="13" customWidth="1"/>
    <col min="2074" max="2074" width="5.75" style="13" customWidth="1"/>
    <col min="2075" max="2076" width="5.625" style="13" customWidth="1"/>
    <col min="2077" max="2077" width="5.875" style="13" customWidth="1"/>
    <col min="2078" max="2079" width="5.375" style="13" customWidth="1"/>
    <col min="2080" max="2080" width="3.25" style="13" customWidth="1"/>
    <col min="2081" max="2304" width="9" style="13"/>
    <col min="2305" max="2305" width="9.75" style="13" customWidth="1"/>
    <col min="2306" max="2306" width="7" style="13" customWidth="1"/>
    <col min="2307" max="2307" width="6.375" style="13" customWidth="1"/>
    <col min="2308" max="2308" width="6.875" style="13" customWidth="1"/>
    <col min="2309" max="2312" width="6.375" style="13" customWidth="1"/>
    <col min="2313" max="2313" width="6.125" style="13" customWidth="1"/>
    <col min="2314" max="2317" width="6.375" style="13" customWidth="1"/>
    <col min="2318" max="2318" width="6" style="13" customWidth="1"/>
    <col min="2319" max="2319" width="6.125" style="13" customWidth="1"/>
    <col min="2320" max="2323" width="6.375" style="13" customWidth="1"/>
    <col min="2324" max="2324" width="5.75" style="13" customWidth="1"/>
    <col min="2325" max="2325" width="6.125" style="13" customWidth="1"/>
    <col min="2326" max="2326" width="5.875" style="13" customWidth="1"/>
    <col min="2327" max="2327" width="5.75" style="13" customWidth="1"/>
    <col min="2328" max="2329" width="6" style="13" customWidth="1"/>
    <col min="2330" max="2330" width="5.75" style="13" customWidth="1"/>
    <col min="2331" max="2332" width="5.625" style="13" customWidth="1"/>
    <col min="2333" max="2333" width="5.875" style="13" customWidth="1"/>
    <col min="2334" max="2335" width="5.375" style="13" customWidth="1"/>
    <col min="2336" max="2336" width="3.25" style="13" customWidth="1"/>
    <col min="2337" max="2560" width="9" style="13"/>
    <col min="2561" max="2561" width="9.75" style="13" customWidth="1"/>
    <col min="2562" max="2562" width="7" style="13" customWidth="1"/>
    <col min="2563" max="2563" width="6.375" style="13" customWidth="1"/>
    <col min="2564" max="2564" width="6.875" style="13" customWidth="1"/>
    <col min="2565" max="2568" width="6.375" style="13" customWidth="1"/>
    <col min="2569" max="2569" width="6.125" style="13" customWidth="1"/>
    <col min="2570" max="2573" width="6.375" style="13" customWidth="1"/>
    <col min="2574" max="2574" width="6" style="13" customWidth="1"/>
    <col min="2575" max="2575" width="6.125" style="13" customWidth="1"/>
    <col min="2576" max="2579" width="6.375" style="13" customWidth="1"/>
    <col min="2580" max="2580" width="5.75" style="13" customWidth="1"/>
    <col min="2581" max="2581" width="6.125" style="13" customWidth="1"/>
    <col min="2582" max="2582" width="5.875" style="13" customWidth="1"/>
    <col min="2583" max="2583" width="5.75" style="13" customWidth="1"/>
    <col min="2584" max="2585" width="6" style="13" customWidth="1"/>
    <col min="2586" max="2586" width="5.75" style="13" customWidth="1"/>
    <col min="2587" max="2588" width="5.625" style="13" customWidth="1"/>
    <col min="2589" max="2589" width="5.875" style="13" customWidth="1"/>
    <col min="2590" max="2591" width="5.375" style="13" customWidth="1"/>
    <col min="2592" max="2592" width="3.25" style="13" customWidth="1"/>
    <col min="2593" max="2816" width="9" style="13"/>
    <col min="2817" max="2817" width="9.75" style="13" customWidth="1"/>
    <col min="2818" max="2818" width="7" style="13" customWidth="1"/>
    <col min="2819" max="2819" width="6.375" style="13" customWidth="1"/>
    <col min="2820" max="2820" width="6.875" style="13" customWidth="1"/>
    <col min="2821" max="2824" width="6.375" style="13" customWidth="1"/>
    <col min="2825" max="2825" width="6.125" style="13" customWidth="1"/>
    <col min="2826" max="2829" width="6.375" style="13" customWidth="1"/>
    <col min="2830" max="2830" width="6" style="13" customWidth="1"/>
    <col min="2831" max="2831" width="6.125" style="13" customWidth="1"/>
    <col min="2832" max="2835" width="6.375" style="13" customWidth="1"/>
    <col min="2836" max="2836" width="5.75" style="13" customWidth="1"/>
    <col min="2837" max="2837" width="6.125" style="13" customWidth="1"/>
    <col min="2838" max="2838" width="5.875" style="13" customWidth="1"/>
    <col min="2839" max="2839" width="5.75" style="13" customWidth="1"/>
    <col min="2840" max="2841" width="6" style="13" customWidth="1"/>
    <col min="2842" max="2842" width="5.75" style="13" customWidth="1"/>
    <col min="2843" max="2844" width="5.625" style="13" customWidth="1"/>
    <col min="2845" max="2845" width="5.875" style="13" customWidth="1"/>
    <col min="2846" max="2847" width="5.375" style="13" customWidth="1"/>
    <col min="2848" max="2848" width="3.25" style="13" customWidth="1"/>
    <col min="2849" max="3072" width="9" style="13"/>
    <col min="3073" max="3073" width="9.75" style="13" customWidth="1"/>
    <col min="3074" max="3074" width="7" style="13" customWidth="1"/>
    <col min="3075" max="3075" width="6.375" style="13" customWidth="1"/>
    <col min="3076" max="3076" width="6.875" style="13" customWidth="1"/>
    <col min="3077" max="3080" width="6.375" style="13" customWidth="1"/>
    <col min="3081" max="3081" width="6.125" style="13" customWidth="1"/>
    <col min="3082" max="3085" width="6.375" style="13" customWidth="1"/>
    <col min="3086" max="3086" width="6" style="13" customWidth="1"/>
    <col min="3087" max="3087" width="6.125" style="13" customWidth="1"/>
    <col min="3088" max="3091" width="6.375" style="13" customWidth="1"/>
    <col min="3092" max="3092" width="5.75" style="13" customWidth="1"/>
    <col min="3093" max="3093" width="6.125" style="13" customWidth="1"/>
    <col min="3094" max="3094" width="5.875" style="13" customWidth="1"/>
    <col min="3095" max="3095" width="5.75" style="13" customWidth="1"/>
    <col min="3096" max="3097" width="6" style="13" customWidth="1"/>
    <col min="3098" max="3098" width="5.75" style="13" customWidth="1"/>
    <col min="3099" max="3100" width="5.625" style="13" customWidth="1"/>
    <col min="3101" max="3101" width="5.875" style="13" customWidth="1"/>
    <col min="3102" max="3103" width="5.375" style="13" customWidth="1"/>
    <col min="3104" max="3104" width="3.25" style="13" customWidth="1"/>
    <col min="3105" max="3328" width="9" style="13"/>
    <col min="3329" max="3329" width="9.75" style="13" customWidth="1"/>
    <col min="3330" max="3330" width="7" style="13" customWidth="1"/>
    <col min="3331" max="3331" width="6.375" style="13" customWidth="1"/>
    <col min="3332" max="3332" width="6.875" style="13" customWidth="1"/>
    <col min="3333" max="3336" width="6.375" style="13" customWidth="1"/>
    <col min="3337" max="3337" width="6.125" style="13" customWidth="1"/>
    <col min="3338" max="3341" width="6.375" style="13" customWidth="1"/>
    <col min="3342" max="3342" width="6" style="13" customWidth="1"/>
    <col min="3343" max="3343" width="6.125" style="13" customWidth="1"/>
    <col min="3344" max="3347" width="6.375" style="13" customWidth="1"/>
    <col min="3348" max="3348" width="5.75" style="13" customWidth="1"/>
    <col min="3349" max="3349" width="6.125" style="13" customWidth="1"/>
    <col min="3350" max="3350" width="5.875" style="13" customWidth="1"/>
    <col min="3351" max="3351" width="5.75" style="13" customWidth="1"/>
    <col min="3352" max="3353" width="6" style="13" customWidth="1"/>
    <col min="3354" max="3354" width="5.75" style="13" customWidth="1"/>
    <col min="3355" max="3356" width="5.625" style="13" customWidth="1"/>
    <col min="3357" max="3357" width="5.875" style="13" customWidth="1"/>
    <col min="3358" max="3359" width="5.375" style="13" customWidth="1"/>
    <col min="3360" max="3360" width="3.25" style="13" customWidth="1"/>
    <col min="3361" max="3584" width="9" style="13"/>
    <col min="3585" max="3585" width="9.75" style="13" customWidth="1"/>
    <col min="3586" max="3586" width="7" style="13" customWidth="1"/>
    <col min="3587" max="3587" width="6.375" style="13" customWidth="1"/>
    <col min="3588" max="3588" width="6.875" style="13" customWidth="1"/>
    <col min="3589" max="3592" width="6.375" style="13" customWidth="1"/>
    <col min="3593" max="3593" width="6.125" style="13" customWidth="1"/>
    <col min="3594" max="3597" width="6.375" style="13" customWidth="1"/>
    <col min="3598" max="3598" width="6" style="13" customWidth="1"/>
    <col min="3599" max="3599" width="6.125" style="13" customWidth="1"/>
    <col min="3600" max="3603" width="6.375" style="13" customWidth="1"/>
    <col min="3604" max="3604" width="5.75" style="13" customWidth="1"/>
    <col min="3605" max="3605" width="6.125" style="13" customWidth="1"/>
    <col min="3606" max="3606" width="5.875" style="13" customWidth="1"/>
    <col min="3607" max="3607" width="5.75" style="13" customWidth="1"/>
    <col min="3608" max="3609" width="6" style="13" customWidth="1"/>
    <col min="3610" max="3610" width="5.75" style="13" customWidth="1"/>
    <col min="3611" max="3612" width="5.625" style="13" customWidth="1"/>
    <col min="3613" max="3613" width="5.875" style="13" customWidth="1"/>
    <col min="3614" max="3615" width="5.375" style="13" customWidth="1"/>
    <col min="3616" max="3616" width="3.25" style="13" customWidth="1"/>
    <col min="3617" max="3840" width="9" style="13"/>
    <col min="3841" max="3841" width="9.75" style="13" customWidth="1"/>
    <col min="3842" max="3842" width="7" style="13" customWidth="1"/>
    <col min="3843" max="3843" width="6.375" style="13" customWidth="1"/>
    <col min="3844" max="3844" width="6.875" style="13" customWidth="1"/>
    <col min="3845" max="3848" width="6.375" style="13" customWidth="1"/>
    <col min="3849" max="3849" width="6.125" style="13" customWidth="1"/>
    <col min="3850" max="3853" width="6.375" style="13" customWidth="1"/>
    <col min="3854" max="3854" width="6" style="13" customWidth="1"/>
    <col min="3855" max="3855" width="6.125" style="13" customWidth="1"/>
    <col min="3856" max="3859" width="6.375" style="13" customWidth="1"/>
    <col min="3860" max="3860" width="5.75" style="13" customWidth="1"/>
    <col min="3861" max="3861" width="6.125" style="13" customWidth="1"/>
    <col min="3862" max="3862" width="5.875" style="13" customWidth="1"/>
    <col min="3863" max="3863" width="5.75" style="13" customWidth="1"/>
    <col min="3864" max="3865" width="6" style="13" customWidth="1"/>
    <col min="3866" max="3866" width="5.75" style="13" customWidth="1"/>
    <col min="3867" max="3868" width="5.625" style="13" customWidth="1"/>
    <col min="3869" max="3869" width="5.875" style="13" customWidth="1"/>
    <col min="3870" max="3871" width="5.375" style="13" customWidth="1"/>
    <col min="3872" max="3872" width="3.25" style="13" customWidth="1"/>
    <col min="3873" max="4096" width="9" style="13"/>
    <col min="4097" max="4097" width="9.75" style="13" customWidth="1"/>
    <col min="4098" max="4098" width="7" style="13" customWidth="1"/>
    <col min="4099" max="4099" width="6.375" style="13" customWidth="1"/>
    <col min="4100" max="4100" width="6.875" style="13" customWidth="1"/>
    <col min="4101" max="4104" width="6.375" style="13" customWidth="1"/>
    <col min="4105" max="4105" width="6.125" style="13" customWidth="1"/>
    <col min="4106" max="4109" width="6.375" style="13" customWidth="1"/>
    <col min="4110" max="4110" width="6" style="13" customWidth="1"/>
    <col min="4111" max="4111" width="6.125" style="13" customWidth="1"/>
    <col min="4112" max="4115" width="6.375" style="13" customWidth="1"/>
    <col min="4116" max="4116" width="5.75" style="13" customWidth="1"/>
    <col min="4117" max="4117" width="6.125" style="13" customWidth="1"/>
    <col min="4118" max="4118" width="5.875" style="13" customWidth="1"/>
    <col min="4119" max="4119" width="5.75" style="13" customWidth="1"/>
    <col min="4120" max="4121" width="6" style="13" customWidth="1"/>
    <col min="4122" max="4122" width="5.75" style="13" customWidth="1"/>
    <col min="4123" max="4124" width="5.625" style="13" customWidth="1"/>
    <col min="4125" max="4125" width="5.875" style="13" customWidth="1"/>
    <col min="4126" max="4127" width="5.375" style="13" customWidth="1"/>
    <col min="4128" max="4128" width="3.25" style="13" customWidth="1"/>
    <col min="4129" max="4352" width="9" style="13"/>
    <col min="4353" max="4353" width="9.75" style="13" customWidth="1"/>
    <col min="4354" max="4354" width="7" style="13" customWidth="1"/>
    <col min="4355" max="4355" width="6.375" style="13" customWidth="1"/>
    <col min="4356" max="4356" width="6.875" style="13" customWidth="1"/>
    <col min="4357" max="4360" width="6.375" style="13" customWidth="1"/>
    <col min="4361" max="4361" width="6.125" style="13" customWidth="1"/>
    <col min="4362" max="4365" width="6.375" style="13" customWidth="1"/>
    <col min="4366" max="4366" width="6" style="13" customWidth="1"/>
    <col min="4367" max="4367" width="6.125" style="13" customWidth="1"/>
    <col min="4368" max="4371" width="6.375" style="13" customWidth="1"/>
    <col min="4372" max="4372" width="5.75" style="13" customWidth="1"/>
    <col min="4373" max="4373" width="6.125" style="13" customWidth="1"/>
    <col min="4374" max="4374" width="5.875" style="13" customWidth="1"/>
    <col min="4375" max="4375" width="5.75" style="13" customWidth="1"/>
    <col min="4376" max="4377" width="6" style="13" customWidth="1"/>
    <col min="4378" max="4378" width="5.75" style="13" customWidth="1"/>
    <col min="4379" max="4380" width="5.625" style="13" customWidth="1"/>
    <col min="4381" max="4381" width="5.875" style="13" customWidth="1"/>
    <col min="4382" max="4383" width="5.375" style="13" customWidth="1"/>
    <col min="4384" max="4384" width="3.25" style="13" customWidth="1"/>
    <col min="4385" max="4608" width="9" style="13"/>
    <col min="4609" max="4609" width="9.75" style="13" customWidth="1"/>
    <col min="4610" max="4610" width="7" style="13" customWidth="1"/>
    <col min="4611" max="4611" width="6.375" style="13" customWidth="1"/>
    <col min="4612" max="4612" width="6.875" style="13" customWidth="1"/>
    <col min="4613" max="4616" width="6.375" style="13" customWidth="1"/>
    <col min="4617" max="4617" width="6.125" style="13" customWidth="1"/>
    <col min="4618" max="4621" width="6.375" style="13" customWidth="1"/>
    <col min="4622" max="4622" width="6" style="13" customWidth="1"/>
    <col min="4623" max="4623" width="6.125" style="13" customWidth="1"/>
    <col min="4624" max="4627" width="6.375" style="13" customWidth="1"/>
    <col min="4628" max="4628" width="5.75" style="13" customWidth="1"/>
    <col min="4629" max="4629" width="6.125" style="13" customWidth="1"/>
    <col min="4630" max="4630" width="5.875" style="13" customWidth="1"/>
    <col min="4631" max="4631" width="5.75" style="13" customWidth="1"/>
    <col min="4632" max="4633" width="6" style="13" customWidth="1"/>
    <col min="4634" max="4634" width="5.75" style="13" customWidth="1"/>
    <col min="4635" max="4636" width="5.625" style="13" customWidth="1"/>
    <col min="4637" max="4637" width="5.875" style="13" customWidth="1"/>
    <col min="4638" max="4639" width="5.375" style="13" customWidth="1"/>
    <col min="4640" max="4640" width="3.25" style="13" customWidth="1"/>
    <col min="4641" max="4864" width="9" style="13"/>
    <col min="4865" max="4865" width="9.75" style="13" customWidth="1"/>
    <col min="4866" max="4866" width="7" style="13" customWidth="1"/>
    <col min="4867" max="4867" width="6.375" style="13" customWidth="1"/>
    <col min="4868" max="4868" width="6.875" style="13" customWidth="1"/>
    <col min="4869" max="4872" width="6.375" style="13" customWidth="1"/>
    <col min="4873" max="4873" width="6.125" style="13" customWidth="1"/>
    <col min="4874" max="4877" width="6.375" style="13" customWidth="1"/>
    <col min="4878" max="4878" width="6" style="13" customWidth="1"/>
    <col min="4879" max="4879" width="6.125" style="13" customWidth="1"/>
    <col min="4880" max="4883" width="6.375" style="13" customWidth="1"/>
    <col min="4884" max="4884" width="5.75" style="13" customWidth="1"/>
    <col min="4885" max="4885" width="6.125" style="13" customWidth="1"/>
    <col min="4886" max="4886" width="5.875" style="13" customWidth="1"/>
    <col min="4887" max="4887" width="5.75" style="13" customWidth="1"/>
    <col min="4888" max="4889" width="6" style="13" customWidth="1"/>
    <col min="4890" max="4890" width="5.75" style="13" customWidth="1"/>
    <col min="4891" max="4892" width="5.625" style="13" customWidth="1"/>
    <col min="4893" max="4893" width="5.875" style="13" customWidth="1"/>
    <col min="4894" max="4895" width="5.375" style="13" customWidth="1"/>
    <col min="4896" max="4896" width="3.25" style="13" customWidth="1"/>
    <col min="4897" max="5120" width="9" style="13"/>
    <col min="5121" max="5121" width="9.75" style="13" customWidth="1"/>
    <col min="5122" max="5122" width="7" style="13" customWidth="1"/>
    <col min="5123" max="5123" width="6.375" style="13" customWidth="1"/>
    <col min="5124" max="5124" width="6.875" style="13" customWidth="1"/>
    <col min="5125" max="5128" width="6.375" style="13" customWidth="1"/>
    <col min="5129" max="5129" width="6.125" style="13" customWidth="1"/>
    <col min="5130" max="5133" width="6.375" style="13" customWidth="1"/>
    <col min="5134" max="5134" width="6" style="13" customWidth="1"/>
    <col min="5135" max="5135" width="6.125" style="13" customWidth="1"/>
    <col min="5136" max="5139" width="6.375" style="13" customWidth="1"/>
    <col min="5140" max="5140" width="5.75" style="13" customWidth="1"/>
    <col min="5141" max="5141" width="6.125" style="13" customWidth="1"/>
    <col min="5142" max="5142" width="5.875" style="13" customWidth="1"/>
    <col min="5143" max="5143" width="5.75" style="13" customWidth="1"/>
    <col min="5144" max="5145" width="6" style="13" customWidth="1"/>
    <col min="5146" max="5146" width="5.75" style="13" customWidth="1"/>
    <col min="5147" max="5148" width="5.625" style="13" customWidth="1"/>
    <col min="5149" max="5149" width="5.875" style="13" customWidth="1"/>
    <col min="5150" max="5151" width="5.375" style="13" customWidth="1"/>
    <col min="5152" max="5152" width="3.25" style="13" customWidth="1"/>
    <col min="5153" max="5376" width="9" style="13"/>
    <col min="5377" max="5377" width="9.75" style="13" customWidth="1"/>
    <col min="5378" max="5378" width="7" style="13" customWidth="1"/>
    <col min="5379" max="5379" width="6.375" style="13" customWidth="1"/>
    <col min="5380" max="5380" width="6.875" style="13" customWidth="1"/>
    <col min="5381" max="5384" width="6.375" style="13" customWidth="1"/>
    <col min="5385" max="5385" width="6.125" style="13" customWidth="1"/>
    <col min="5386" max="5389" width="6.375" style="13" customWidth="1"/>
    <col min="5390" max="5390" width="6" style="13" customWidth="1"/>
    <col min="5391" max="5391" width="6.125" style="13" customWidth="1"/>
    <col min="5392" max="5395" width="6.375" style="13" customWidth="1"/>
    <col min="5396" max="5396" width="5.75" style="13" customWidth="1"/>
    <col min="5397" max="5397" width="6.125" style="13" customWidth="1"/>
    <col min="5398" max="5398" width="5.875" style="13" customWidth="1"/>
    <col min="5399" max="5399" width="5.75" style="13" customWidth="1"/>
    <col min="5400" max="5401" width="6" style="13" customWidth="1"/>
    <col min="5402" max="5402" width="5.75" style="13" customWidth="1"/>
    <col min="5403" max="5404" width="5.625" style="13" customWidth="1"/>
    <col min="5405" max="5405" width="5.875" style="13" customWidth="1"/>
    <col min="5406" max="5407" width="5.375" style="13" customWidth="1"/>
    <col min="5408" max="5408" width="3.25" style="13" customWidth="1"/>
    <col min="5409" max="5632" width="9" style="13"/>
    <col min="5633" max="5633" width="9.75" style="13" customWidth="1"/>
    <col min="5634" max="5634" width="7" style="13" customWidth="1"/>
    <col min="5635" max="5635" width="6.375" style="13" customWidth="1"/>
    <col min="5636" max="5636" width="6.875" style="13" customWidth="1"/>
    <col min="5637" max="5640" width="6.375" style="13" customWidth="1"/>
    <col min="5641" max="5641" width="6.125" style="13" customWidth="1"/>
    <col min="5642" max="5645" width="6.375" style="13" customWidth="1"/>
    <col min="5646" max="5646" width="6" style="13" customWidth="1"/>
    <col min="5647" max="5647" width="6.125" style="13" customWidth="1"/>
    <col min="5648" max="5651" width="6.375" style="13" customWidth="1"/>
    <col min="5652" max="5652" width="5.75" style="13" customWidth="1"/>
    <col min="5653" max="5653" width="6.125" style="13" customWidth="1"/>
    <col min="5654" max="5654" width="5.875" style="13" customWidth="1"/>
    <col min="5655" max="5655" width="5.75" style="13" customWidth="1"/>
    <col min="5656" max="5657" width="6" style="13" customWidth="1"/>
    <col min="5658" max="5658" width="5.75" style="13" customWidth="1"/>
    <col min="5659" max="5660" width="5.625" style="13" customWidth="1"/>
    <col min="5661" max="5661" width="5.875" style="13" customWidth="1"/>
    <col min="5662" max="5663" width="5.375" style="13" customWidth="1"/>
    <col min="5664" max="5664" width="3.25" style="13" customWidth="1"/>
    <col min="5665" max="5888" width="9" style="13"/>
    <col min="5889" max="5889" width="9.75" style="13" customWidth="1"/>
    <col min="5890" max="5890" width="7" style="13" customWidth="1"/>
    <col min="5891" max="5891" width="6.375" style="13" customWidth="1"/>
    <col min="5892" max="5892" width="6.875" style="13" customWidth="1"/>
    <col min="5893" max="5896" width="6.375" style="13" customWidth="1"/>
    <col min="5897" max="5897" width="6.125" style="13" customWidth="1"/>
    <col min="5898" max="5901" width="6.375" style="13" customWidth="1"/>
    <col min="5902" max="5902" width="6" style="13" customWidth="1"/>
    <col min="5903" max="5903" width="6.125" style="13" customWidth="1"/>
    <col min="5904" max="5907" width="6.375" style="13" customWidth="1"/>
    <col min="5908" max="5908" width="5.75" style="13" customWidth="1"/>
    <col min="5909" max="5909" width="6.125" style="13" customWidth="1"/>
    <col min="5910" max="5910" width="5.875" style="13" customWidth="1"/>
    <col min="5911" max="5911" width="5.75" style="13" customWidth="1"/>
    <col min="5912" max="5913" width="6" style="13" customWidth="1"/>
    <col min="5914" max="5914" width="5.75" style="13" customWidth="1"/>
    <col min="5915" max="5916" width="5.625" style="13" customWidth="1"/>
    <col min="5917" max="5917" width="5.875" style="13" customWidth="1"/>
    <col min="5918" max="5919" width="5.375" style="13" customWidth="1"/>
    <col min="5920" max="5920" width="3.25" style="13" customWidth="1"/>
    <col min="5921" max="6144" width="9" style="13"/>
    <col min="6145" max="6145" width="9.75" style="13" customWidth="1"/>
    <col min="6146" max="6146" width="7" style="13" customWidth="1"/>
    <col min="6147" max="6147" width="6.375" style="13" customWidth="1"/>
    <col min="6148" max="6148" width="6.875" style="13" customWidth="1"/>
    <col min="6149" max="6152" width="6.375" style="13" customWidth="1"/>
    <col min="6153" max="6153" width="6.125" style="13" customWidth="1"/>
    <col min="6154" max="6157" width="6.375" style="13" customWidth="1"/>
    <col min="6158" max="6158" width="6" style="13" customWidth="1"/>
    <col min="6159" max="6159" width="6.125" style="13" customWidth="1"/>
    <col min="6160" max="6163" width="6.375" style="13" customWidth="1"/>
    <col min="6164" max="6164" width="5.75" style="13" customWidth="1"/>
    <col min="6165" max="6165" width="6.125" style="13" customWidth="1"/>
    <col min="6166" max="6166" width="5.875" style="13" customWidth="1"/>
    <col min="6167" max="6167" width="5.75" style="13" customWidth="1"/>
    <col min="6168" max="6169" width="6" style="13" customWidth="1"/>
    <col min="6170" max="6170" width="5.75" style="13" customWidth="1"/>
    <col min="6171" max="6172" width="5.625" style="13" customWidth="1"/>
    <col min="6173" max="6173" width="5.875" style="13" customWidth="1"/>
    <col min="6174" max="6175" width="5.375" style="13" customWidth="1"/>
    <col min="6176" max="6176" width="3.25" style="13" customWidth="1"/>
    <col min="6177" max="6400" width="9" style="13"/>
    <col min="6401" max="6401" width="9.75" style="13" customWidth="1"/>
    <col min="6402" max="6402" width="7" style="13" customWidth="1"/>
    <col min="6403" max="6403" width="6.375" style="13" customWidth="1"/>
    <col min="6404" max="6404" width="6.875" style="13" customWidth="1"/>
    <col min="6405" max="6408" width="6.375" style="13" customWidth="1"/>
    <col min="6409" max="6409" width="6.125" style="13" customWidth="1"/>
    <col min="6410" max="6413" width="6.375" style="13" customWidth="1"/>
    <col min="6414" max="6414" width="6" style="13" customWidth="1"/>
    <col min="6415" max="6415" width="6.125" style="13" customWidth="1"/>
    <col min="6416" max="6419" width="6.375" style="13" customWidth="1"/>
    <col min="6420" max="6420" width="5.75" style="13" customWidth="1"/>
    <col min="6421" max="6421" width="6.125" style="13" customWidth="1"/>
    <col min="6422" max="6422" width="5.875" style="13" customWidth="1"/>
    <col min="6423" max="6423" width="5.75" style="13" customWidth="1"/>
    <col min="6424" max="6425" width="6" style="13" customWidth="1"/>
    <col min="6426" max="6426" width="5.75" style="13" customWidth="1"/>
    <col min="6427" max="6428" width="5.625" style="13" customWidth="1"/>
    <col min="6429" max="6429" width="5.875" style="13" customWidth="1"/>
    <col min="6430" max="6431" width="5.375" style="13" customWidth="1"/>
    <col min="6432" max="6432" width="3.25" style="13" customWidth="1"/>
    <col min="6433" max="6656" width="9" style="13"/>
    <col min="6657" max="6657" width="9.75" style="13" customWidth="1"/>
    <col min="6658" max="6658" width="7" style="13" customWidth="1"/>
    <col min="6659" max="6659" width="6.375" style="13" customWidth="1"/>
    <col min="6660" max="6660" width="6.875" style="13" customWidth="1"/>
    <col min="6661" max="6664" width="6.375" style="13" customWidth="1"/>
    <col min="6665" max="6665" width="6.125" style="13" customWidth="1"/>
    <col min="6666" max="6669" width="6.375" style="13" customWidth="1"/>
    <col min="6670" max="6670" width="6" style="13" customWidth="1"/>
    <col min="6671" max="6671" width="6.125" style="13" customWidth="1"/>
    <col min="6672" max="6675" width="6.375" style="13" customWidth="1"/>
    <col min="6676" max="6676" width="5.75" style="13" customWidth="1"/>
    <col min="6677" max="6677" width="6.125" style="13" customWidth="1"/>
    <col min="6678" max="6678" width="5.875" style="13" customWidth="1"/>
    <col min="6679" max="6679" width="5.75" style="13" customWidth="1"/>
    <col min="6680" max="6681" width="6" style="13" customWidth="1"/>
    <col min="6682" max="6682" width="5.75" style="13" customWidth="1"/>
    <col min="6683" max="6684" width="5.625" style="13" customWidth="1"/>
    <col min="6685" max="6685" width="5.875" style="13" customWidth="1"/>
    <col min="6686" max="6687" width="5.375" style="13" customWidth="1"/>
    <col min="6688" max="6688" width="3.25" style="13" customWidth="1"/>
    <col min="6689" max="6912" width="9" style="13"/>
    <col min="6913" max="6913" width="9.75" style="13" customWidth="1"/>
    <col min="6914" max="6914" width="7" style="13" customWidth="1"/>
    <col min="6915" max="6915" width="6.375" style="13" customWidth="1"/>
    <col min="6916" max="6916" width="6.875" style="13" customWidth="1"/>
    <col min="6917" max="6920" width="6.375" style="13" customWidth="1"/>
    <col min="6921" max="6921" width="6.125" style="13" customWidth="1"/>
    <col min="6922" max="6925" width="6.375" style="13" customWidth="1"/>
    <col min="6926" max="6926" width="6" style="13" customWidth="1"/>
    <col min="6927" max="6927" width="6.125" style="13" customWidth="1"/>
    <col min="6928" max="6931" width="6.375" style="13" customWidth="1"/>
    <col min="6932" max="6932" width="5.75" style="13" customWidth="1"/>
    <col min="6933" max="6933" width="6.125" style="13" customWidth="1"/>
    <col min="6934" max="6934" width="5.875" style="13" customWidth="1"/>
    <col min="6935" max="6935" width="5.75" style="13" customWidth="1"/>
    <col min="6936" max="6937" width="6" style="13" customWidth="1"/>
    <col min="6938" max="6938" width="5.75" style="13" customWidth="1"/>
    <col min="6939" max="6940" width="5.625" style="13" customWidth="1"/>
    <col min="6941" max="6941" width="5.875" style="13" customWidth="1"/>
    <col min="6942" max="6943" width="5.375" style="13" customWidth="1"/>
    <col min="6944" max="6944" width="3.25" style="13" customWidth="1"/>
    <col min="6945" max="7168" width="9" style="13"/>
    <col min="7169" max="7169" width="9.75" style="13" customWidth="1"/>
    <col min="7170" max="7170" width="7" style="13" customWidth="1"/>
    <col min="7171" max="7171" width="6.375" style="13" customWidth="1"/>
    <col min="7172" max="7172" width="6.875" style="13" customWidth="1"/>
    <col min="7173" max="7176" width="6.375" style="13" customWidth="1"/>
    <col min="7177" max="7177" width="6.125" style="13" customWidth="1"/>
    <col min="7178" max="7181" width="6.375" style="13" customWidth="1"/>
    <col min="7182" max="7182" width="6" style="13" customWidth="1"/>
    <col min="7183" max="7183" width="6.125" style="13" customWidth="1"/>
    <col min="7184" max="7187" width="6.375" style="13" customWidth="1"/>
    <col min="7188" max="7188" width="5.75" style="13" customWidth="1"/>
    <col min="7189" max="7189" width="6.125" style="13" customWidth="1"/>
    <col min="7190" max="7190" width="5.875" style="13" customWidth="1"/>
    <col min="7191" max="7191" width="5.75" style="13" customWidth="1"/>
    <col min="7192" max="7193" width="6" style="13" customWidth="1"/>
    <col min="7194" max="7194" width="5.75" style="13" customWidth="1"/>
    <col min="7195" max="7196" width="5.625" style="13" customWidth="1"/>
    <col min="7197" max="7197" width="5.875" style="13" customWidth="1"/>
    <col min="7198" max="7199" width="5.375" style="13" customWidth="1"/>
    <col min="7200" max="7200" width="3.25" style="13" customWidth="1"/>
    <col min="7201" max="7424" width="9" style="13"/>
    <col min="7425" max="7425" width="9.75" style="13" customWidth="1"/>
    <col min="7426" max="7426" width="7" style="13" customWidth="1"/>
    <col min="7427" max="7427" width="6.375" style="13" customWidth="1"/>
    <col min="7428" max="7428" width="6.875" style="13" customWidth="1"/>
    <col min="7429" max="7432" width="6.375" style="13" customWidth="1"/>
    <col min="7433" max="7433" width="6.125" style="13" customWidth="1"/>
    <col min="7434" max="7437" width="6.375" style="13" customWidth="1"/>
    <col min="7438" max="7438" width="6" style="13" customWidth="1"/>
    <col min="7439" max="7439" width="6.125" style="13" customWidth="1"/>
    <col min="7440" max="7443" width="6.375" style="13" customWidth="1"/>
    <col min="7444" max="7444" width="5.75" style="13" customWidth="1"/>
    <col min="7445" max="7445" width="6.125" style="13" customWidth="1"/>
    <col min="7446" max="7446" width="5.875" style="13" customWidth="1"/>
    <col min="7447" max="7447" width="5.75" style="13" customWidth="1"/>
    <col min="7448" max="7449" width="6" style="13" customWidth="1"/>
    <col min="7450" max="7450" width="5.75" style="13" customWidth="1"/>
    <col min="7451" max="7452" width="5.625" style="13" customWidth="1"/>
    <col min="7453" max="7453" width="5.875" style="13" customWidth="1"/>
    <col min="7454" max="7455" width="5.375" style="13" customWidth="1"/>
    <col min="7456" max="7456" width="3.25" style="13" customWidth="1"/>
    <col min="7457" max="7680" width="9" style="13"/>
    <col min="7681" max="7681" width="9.75" style="13" customWidth="1"/>
    <col min="7682" max="7682" width="7" style="13" customWidth="1"/>
    <col min="7683" max="7683" width="6.375" style="13" customWidth="1"/>
    <col min="7684" max="7684" width="6.875" style="13" customWidth="1"/>
    <col min="7685" max="7688" width="6.375" style="13" customWidth="1"/>
    <col min="7689" max="7689" width="6.125" style="13" customWidth="1"/>
    <col min="7690" max="7693" width="6.375" style="13" customWidth="1"/>
    <col min="7694" max="7694" width="6" style="13" customWidth="1"/>
    <col min="7695" max="7695" width="6.125" style="13" customWidth="1"/>
    <col min="7696" max="7699" width="6.375" style="13" customWidth="1"/>
    <col min="7700" max="7700" width="5.75" style="13" customWidth="1"/>
    <col min="7701" max="7701" width="6.125" style="13" customWidth="1"/>
    <col min="7702" max="7702" width="5.875" style="13" customWidth="1"/>
    <col min="7703" max="7703" width="5.75" style="13" customWidth="1"/>
    <col min="7704" max="7705" width="6" style="13" customWidth="1"/>
    <col min="7706" max="7706" width="5.75" style="13" customWidth="1"/>
    <col min="7707" max="7708" width="5.625" style="13" customWidth="1"/>
    <col min="7709" max="7709" width="5.875" style="13" customWidth="1"/>
    <col min="7710" max="7711" width="5.375" style="13" customWidth="1"/>
    <col min="7712" max="7712" width="3.25" style="13" customWidth="1"/>
    <col min="7713" max="7936" width="9" style="13"/>
    <col min="7937" max="7937" width="9.75" style="13" customWidth="1"/>
    <col min="7938" max="7938" width="7" style="13" customWidth="1"/>
    <col min="7939" max="7939" width="6.375" style="13" customWidth="1"/>
    <col min="7940" max="7940" width="6.875" style="13" customWidth="1"/>
    <col min="7941" max="7944" width="6.375" style="13" customWidth="1"/>
    <col min="7945" max="7945" width="6.125" style="13" customWidth="1"/>
    <col min="7946" max="7949" width="6.375" style="13" customWidth="1"/>
    <col min="7950" max="7950" width="6" style="13" customWidth="1"/>
    <col min="7951" max="7951" width="6.125" style="13" customWidth="1"/>
    <col min="7952" max="7955" width="6.375" style="13" customWidth="1"/>
    <col min="7956" max="7956" width="5.75" style="13" customWidth="1"/>
    <col min="7957" max="7957" width="6.125" style="13" customWidth="1"/>
    <col min="7958" max="7958" width="5.875" style="13" customWidth="1"/>
    <col min="7959" max="7959" width="5.75" style="13" customWidth="1"/>
    <col min="7960" max="7961" width="6" style="13" customWidth="1"/>
    <col min="7962" max="7962" width="5.75" style="13" customWidth="1"/>
    <col min="7963" max="7964" width="5.625" style="13" customWidth="1"/>
    <col min="7965" max="7965" width="5.875" style="13" customWidth="1"/>
    <col min="7966" max="7967" width="5.375" style="13" customWidth="1"/>
    <col min="7968" max="7968" width="3.25" style="13" customWidth="1"/>
    <col min="7969" max="8192" width="9" style="13"/>
    <col min="8193" max="8193" width="9.75" style="13" customWidth="1"/>
    <col min="8194" max="8194" width="7" style="13" customWidth="1"/>
    <col min="8195" max="8195" width="6.375" style="13" customWidth="1"/>
    <col min="8196" max="8196" width="6.875" style="13" customWidth="1"/>
    <col min="8197" max="8200" width="6.375" style="13" customWidth="1"/>
    <col min="8201" max="8201" width="6.125" style="13" customWidth="1"/>
    <col min="8202" max="8205" width="6.375" style="13" customWidth="1"/>
    <col min="8206" max="8206" width="6" style="13" customWidth="1"/>
    <col min="8207" max="8207" width="6.125" style="13" customWidth="1"/>
    <col min="8208" max="8211" width="6.375" style="13" customWidth="1"/>
    <col min="8212" max="8212" width="5.75" style="13" customWidth="1"/>
    <col min="8213" max="8213" width="6.125" style="13" customWidth="1"/>
    <col min="8214" max="8214" width="5.875" style="13" customWidth="1"/>
    <col min="8215" max="8215" width="5.75" style="13" customWidth="1"/>
    <col min="8216" max="8217" width="6" style="13" customWidth="1"/>
    <col min="8218" max="8218" width="5.75" style="13" customWidth="1"/>
    <col min="8219" max="8220" width="5.625" style="13" customWidth="1"/>
    <col min="8221" max="8221" width="5.875" style="13" customWidth="1"/>
    <col min="8222" max="8223" width="5.375" style="13" customWidth="1"/>
    <col min="8224" max="8224" width="3.25" style="13" customWidth="1"/>
    <col min="8225" max="8448" width="9" style="13"/>
    <col min="8449" max="8449" width="9.75" style="13" customWidth="1"/>
    <col min="8450" max="8450" width="7" style="13" customWidth="1"/>
    <col min="8451" max="8451" width="6.375" style="13" customWidth="1"/>
    <col min="8452" max="8452" width="6.875" style="13" customWidth="1"/>
    <col min="8453" max="8456" width="6.375" style="13" customWidth="1"/>
    <col min="8457" max="8457" width="6.125" style="13" customWidth="1"/>
    <col min="8458" max="8461" width="6.375" style="13" customWidth="1"/>
    <col min="8462" max="8462" width="6" style="13" customWidth="1"/>
    <col min="8463" max="8463" width="6.125" style="13" customWidth="1"/>
    <col min="8464" max="8467" width="6.375" style="13" customWidth="1"/>
    <col min="8468" max="8468" width="5.75" style="13" customWidth="1"/>
    <col min="8469" max="8469" width="6.125" style="13" customWidth="1"/>
    <col min="8470" max="8470" width="5.875" style="13" customWidth="1"/>
    <col min="8471" max="8471" width="5.75" style="13" customWidth="1"/>
    <col min="8472" max="8473" width="6" style="13" customWidth="1"/>
    <col min="8474" max="8474" width="5.75" style="13" customWidth="1"/>
    <col min="8475" max="8476" width="5.625" style="13" customWidth="1"/>
    <col min="8477" max="8477" width="5.875" style="13" customWidth="1"/>
    <col min="8478" max="8479" width="5.375" style="13" customWidth="1"/>
    <col min="8480" max="8480" width="3.25" style="13" customWidth="1"/>
    <col min="8481" max="8704" width="9" style="13"/>
    <col min="8705" max="8705" width="9.75" style="13" customWidth="1"/>
    <col min="8706" max="8706" width="7" style="13" customWidth="1"/>
    <col min="8707" max="8707" width="6.375" style="13" customWidth="1"/>
    <col min="8708" max="8708" width="6.875" style="13" customWidth="1"/>
    <col min="8709" max="8712" width="6.375" style="13" customWidth="1"/>
    <col min="8713" max="8713" width="6.125" style="13" customWidth="1"/>
    <col min="8714" max="8717" width="6.375" style="13" customWidth="1"/>
    <col min="8718" max="8718" width="6" style="13" customWidth="1"/>
    <col min="8719" max="8719" width="6.125" style="13" customWidth="1"/>
    <col min="8720" max="8723" width="6.375" style="13" customWidth="1"/>
    <col min="8724" max="8724" width="5.75" style="13" customWidth="1"/>
    <col min="8725" max="8725" width="6.125" style="13" customWidth="1"/>
    <col min="8726" max="8726" width="5.875" style="13" customWidth="1"/>
    <col min="8727" max="8727" width="5.75" style="13" customWidth="1"/>
    <col min="8728" max="8729" width="6" style="13" customWidth="1"/>
    <col min="8730" max="8730" width="5.75" style="13" customWidth="1"/>
    <col min="8731" max="8732" width="5.625" style="13" customWidth="1"/>
    <col min="8733" max="8733" width="5.875" style="13" customWidth="1"/>
    <col min="8734" max="8735" width="5.375" style="13" customWidth="1"/>
    <col min="8736" max="8736" width="3.25" style="13" customWidth="1"/>
    <col min="8737" max="8960" width="9" style="13"/>
    <col min="8961" max="8961" width="9.75" style="13" customWidth="1"/>
    <col min="8962" max="8962" width="7" style="13" customWidth="1"/>
    <col min="8963" max="8963" width="6.375" style="13" customWidth="1"/>
    <col min="8964" max="8964" width="6.875" style="13" customWidth="1"/>
    <col min="8965" max="8968" width="6.375" style="13" customWidth="1"/>
    <col min="8969" max="8969" width="6.125" style="13" customWidth="1"/>
    <col min="8970" max="8973" width="6.375" style="13" customWidth="1"/>
    <col min="8974" max="8974" width="6" style="13" customWidth="1"/>
    <col min="8975" max="8975" width="6.125" style="13" customWidth="1"/>
    <col min="8976" max="8979" width="6.375" style="13" customWidth="1"/>
    <col min="8980" max="8980" width="5.75" style="13" customWidth="1"/>
    <col min="8981" max="8981" width="6.125" style="13" customWidth="1"/>
    <col min="8982" max="8982" width="5.875" style="13" customWidth="1"/>
    <col min="8983" max="8983" width="5.75" style="13" customWidth="1"/>
    <col min="8984" max="8985" width="6" style="13" customWidth="1"/>
    <col min="8986" max="8986" width="5.75" style="13" customWidth="1"/>
    <col min="8987" max="8988" width="5.625" style="13" customWidth="1"/>
    <col min="8989" max="8989" width="5.875" style="13" customWidth="1"/>
    <col min="8990" max="8991" width="5.375" style="13" customWidth="1"/>
    <col min="8992" max="8992" width="3.25" style="13" customWidth="1"/>
    <col min="8993" max="9216" width="9" style="13"/>
    <col min="9217" max="9217" width="9.75" style="13" customWidth="1"/>
    <col min="9218" max="9218" width="7" style="13" customWidth="1"/>
    <col min="9219" max="9219" width="6.375" style="13" customWidth="1"/>
    <col min="9220" max="9220" width="6.875" style="13" customWidth="1"/>
    <col min="9221" max="9224" width="6.375" style="13" customWidth="1"/>
    <col min="9225" max="9225" width="6.125" style="13" customWidth="1"/>
    <col min="9226" max="9229" width="6.375" style="13" customWidth="1"/>
    <col min="9230" max="9230" width="6" style="13" customWidth="1"/>
    <col min="9231" max="9231" width="6.125" style="13" customWidth="1"/>
    <col min="9232" max="9235" width="6.375" style="13" customWidth="1"/>
    <col min="9236" max="9236" width="5.75" style="13" customWidth="1"/>
    <col min="9237" max="9237" width="6.125" style="13" customWidth="1"/>
    <col min="9238" max="9238" width="5.875" style="13" customWidth="1"/>
    <col min="9239" max="9239" width="5.75" style="13" customWidth="1"/>
    <col min="9240" max="9241" width="6" style="13" customWidth="1"/>
    <col min="9242" max="9242" width="5.75" style="13" customWidth="1"/>
    <col min="9243" max="9244" width="5.625" style="13" customWidth="1"/>
    <col min="9245" max="9245" width="5.875" style="13" customWidth="1"/>
    <col min="9246" max="9247" width="5.375" style="13" customWidth="1"/>
    <col min="9248" max="9248" width="3.25" style="13" customWidth="1"/>
    <col min="9249" max="9472" width="9" style="13"/>
    <col min="9473" max="9473" width="9.75" style="13" customWidth="1"/>
    <col min="9474" max="9474" width="7" style="13" customWidth="1"/>
    <col min="9475" max="9475" width="6.375" style="13" customWidth="1"/>
    <col min="9476" max="9476" width="6.875" style="13" customWidth="1"/>
    <col min="9477" max="9480" width="6.375" style="13" customWidth="1"/>
    <col min="9481" max="9481" width="6.125" style="13" customWidth="1"/>
    <col min="9482" max="9485" width="6.375" style="13" customWidth="1"/>
    <col min="9486" max="9486" width="6" style="13" customWidth="1"/>
    <col min="9487" max="9487" width="6.125" style="13" customWidth="1"/>
    <col min="9488" max="9491" width="6.375" style="13" customWidth="1"/>
    <col min="9492" max="9492" width="5.75" style="13" customWidth="1"/>
    <col min="9493" max="9493" width="6.125" style="13" customWidth="1"/>
    <col min="9494" max="9494" width="5.875" style="13" customWidth="1"/>
    <col min="9495" max="9495" width="5.75" style="13" customWidth="1"/>
    <col min="9496" max="9497" width="6" style="13" customWidth="1"/>
    <col min="9498" max="9498" width="5.75" style="13" customWidth="1"/>
    <col min="9499" max="9500" width="5.625" style="13" customWidth="1"/>
    <col min="9501" max="9501" width="5.875" style="13" customWidth="1"/>
    <col min="9502" max="9503" width="5.375" style="13" customWidth="1"/>
    <col min="9504" max="9504" width="3.25" style="13" customWidth="1"/>
    <col min="9505" max="9728" width="9" style="13"/>
    <col min="9729" max="9729" width="9.75" style="13" customWidth="1"/>
    <col min="9730" max="9730" width="7" style="13" customWidth="1"/>
    <col min="9731" max="9731" width="6.375" style="13" customWidth="1"/>
    <col min="9732" max="9732" width="6.875" style="13" customWidth="1"/>
    <col min="9733" max="9736" width="6.375" style="13" customWidth="1"/>
    <col min="9737" max="9737" width="6.125" style="13" customWidth="1"/>
    <col min="9738" max="9741" width="6.375" style="13" customWidth="1"/>
    <col min="9742" max="9742" width="6" style="13" customWidth="1"/>
    <col min="9743" max="9743" width="6.125" style="13" customWidth="1"/>
    <col min="9744" max="9747" width="6.375" style="13" customWidth="1"/>
    <col min="9748" max="9748" width="5.75" style="13" customWidth="1"/>
    <col min="9749" max="9749" width="6.125" style="13" customWidth="1"/>
    <col min="9750" max="9750" width="5.875" style="13" customWidth="1"/>
    <col min="9751" max="9751" width="5.75" style="13" customWidth="1"/>
    <col min="9752" max="9753" width="6" style="13" customWidth="1"/>
    <col min="9754" max="9754" width="5.75" style="13" customWidth="1"/>
    <col min="9755" max="9756" width="5.625" style="13" customWidth="1"/>
    <col min="9757" max="9757" width="5.875" style="13" customWidth="1"/>
    <col min="9758" max="9759" width="5.375" style="13" customWidth="1"/>
    <col min="9760" max="9760" width="3.25" style="13" customWidth="1"/>
    <col min="9761" max="9984" width="9" style="13"/>
    <col min="9985" max="9985" width="9.75" style="13" customWidth="1"/>
    <col min="9986" max="9986" width="7" style="13" customWidth="1"/>
    <col min="9987" max="9987" width="6.375" style="13" customWidth="1"/>
    <col min="9988" max="9988" width="6.875" style="13" customWidth="1"/>
    <col min="9989" max="9992" width="6.375" style="13" customWidth="1"/>
    <col min="9993" max="9993" width="6.125" style="13" customWidth="1"/>
    <col min="9994" max="9997" width="6.375" style="13" customWidth="1"/>
    <col min="9998" max="9998" width="6" style="13" customWidth="1"/>
    <col min="9999" max="9999" width="6.125" style="13" customWidth="1"/>
    <col min="10000" max="10003" width="6.375" style="13" customWidth="1"/>
    <col min="10004" max="10004" width="5.75" style="13" customWidth="1"/>
    <col min="10005" max="10005" width="6.125" style="13" customWidth="1"/>
    <col min="10006" max="10006" width="5.875" style="13" customWidth="1"/>
    <col min="10007" max="10007" width="5.75" style="13" customWidth="1"/>
    <col min="10008" max="10009" width="6" style="13" customWidth="1"/>
    <col min="10010" max="10010" width="5.75" style="13" customWidth="1"/>
    <col min="10011" max="10012" width="5.625" style="13" customWidth="1"/>
    <col min="10013" max="10013" width="5.875" style="13" customWidth="1"/>
    <col min="10014" max="10015" width="5.375" style="13" customWidth="1"/>
    <col min="10016" max="10016" width="3.25" style="13" customWidth="1"/>
    <col min="10017" max="10240" width="9" style="13"/>
    <col min="10241" max="10241" width="9.75" style="13" customWidth="1"/>
    <col min="10242" max="10242" width="7" style="13" customWidth="1"/>
    <col min="10243" max="10243" width="6.375" style="13" customWidth="1"/>
    <col min="10244" max="10244" width="6.875" style="13" customWidth="1"/>
    <col min="10245" max="10248" width="6.375" style="13" customWidth="1"/>
    <col min="10249" max="10249" width="6.125" style="13" customWidth="1"/>
    <col min="10250" max="10253" width="6.375" style="13" customWidth="1"/>
    <col min="10254" max="10254" width="6" style="13" customWidth="1"/>
    <col min="10255" max="10255" width="6.125" style="13" customWidth="1"/>
    <col min="10256" max="10259" width="6.375" style="13" customWidth="1"/>
    <col min="10260" max="10260" width="5.75" style="13" customWidth="1"/>
    <col min="10261" max="10261" width="6.125" style="13" customWidth="1"/>
    <col min="10262" max="10262" width="5.875" style="13" customWidth="1"/>
    <col min="10263" max="10263" width="5.75" style="13" customWidth="1"/>
    <col min="10264" max="10265" width="6" style="13" customWidth="1"/>
    <col min="10266" max="10266" width="5.75" style="13" customWidth="1"/>
    <col min="10267" max="10268" width="5.625" style="13" customWidth="1"/>
    <col min="10269" max="10269" width="5.875" style="13" customWidth="1"/>
    <col min="10270" max="10271" width="5.375" style="13" customWidth="1"/>
    <col min="10272" max="10272" width="3.25" style="13" customWidth="1"/>
    <col min="10273" max="10496" width="9" style="13"/>
    <col min="10497" max="10497" width="9.75" style="13" customWidth="1"/>
    <col min="10498" max="10498" width="7" style="13" customWidth="1"/>
    <col min="10499" max="10499" width="6.375" style="13" customWidth="1"/>
    <col min="10500" max="10500" width="6.875" style="13" customWidth="1"/>
    <col min="10501" max="10504" width="6.375" style="13" customWidth="1"/>
    <col min="10505" max="10505" width="6.125" style="13" customWidth="1"/>
    <col min="10506" max="10509" width="6.375" style="13" customWidth="1"/>
    <col min="10510" max="10510" width="6" style="13" customWidth="1"/>
    <col min="10511" max="10511" width="6.125" style="13" customWidth="1"/>
    <col min="10512" max="10515" width="6.375" style="13" customWidth="1"/>
    <col min="10516" max="10516" width="5.75" style="13" customWidth="1"/>
    <col min="10517" max="10517" width="6.125" style="13" customWidth="1"/>
    <col min="10518" max="10518" width="5.875" style="13" customWidth="1"/>
    <col min="10519" max="10519" width="5.75" style="13" customWidth="1"/>
    <col min="10520" max="10521" width="6" style="13" customWidth="1"/>
    <col min="10522" max="10522" width="5.75" style="13" customWidth="1"/>
    <col min="10523" max="10524" width="5.625" style="13" customWidth="1"/>
    <col min="10525" max="10525" width="5.875" style="13" customWidth="1"/>
    <col min="10526" max="10527" width="5.375" style="13" customWidth="1"/>
    <col min="10528" max="10528" width="3.25" style="13" customWidth="1"/>
    <col min="10529" max="10752" width="9" style="13"/>
    <col min="10753" max="10753" width="9.75" style="13" customWidth="1"/>
    <col min="10754" max="10754" width="7" style="13" customWidth="1"/>
    <col min="10755" max="10755" width="6.375" style="13" customWidth="1"/>
    <col min="10756" max="10756" width="6.875" style="13" customWidth="1"/>
    <col min="10757" max="10760" width="6.375" style="13" customWidth="1"/>
    <col min="10761" max="10761" width="6.125" style="13" customWidth="1"/>
    <col min="10762" max="10765" width="6.375" style="13" customWidth="1"/>
    <col min="10766" max="10766" width="6" style="13" customWidth="1"/>
    <col min="10767" max="10767" width="6.125" style="13" customWidth="1"/>
    <col min="10768" max="10771" width="6.375" style="13" customWidth="1"/>
    <col min="10772" max="10772" width="5.75" style="13" customWidth="1"/>
    <col min="10773" max="10773" width="6.125" style="13" customWidth="1"/>
    <col min="10774" max="10774" width="5.875" style="13" customWidth="1"/>
    <col min="10775" max="10775" width="5.75" style="13" customWidth="1"/>
    <col min="10776" max="10777" width="6" style="13" customWidth="1"/>
    <col min="10778" max="10778" width="5.75" style="13" customWidth="1"/>
    <col min="10779" max="10780" width="5.625" style="13" customWidth="1"/>
    <col min="10781" max="10781" width="5.875" style="13" customWidth="1"/>
    <col min="10782" max="10783" width="5.375" style="13" customWidth="1"/>
    <col min="10784" max="10784" width="3.25" style="13" customWidth="1"/>
    <col min="10785" max="11008" width="9" style="13"/>
    <col min="11009" max="11009" width="9.75" style="13" customWidth="1"/>
    <col min="11010" max="11010" width="7" style="13" customWidth="1"/>
    <col min="11011" max="11011" width="6.375" style="13" customWidth="1"/>
    <col min="11012" max="11012" width="6.875" style="13" customWidth="1"/>
    <col min="11013" max="11016" width="6.375" style="13" customWidth="1"/>
    <col min="11017" max="11017" width="6.125" style="13" customWidth="1"/>
    <col min="11018" max="11021" width="6.375" style="13" customWidth="1"/>
    <col min="11022" max="11022" width="6" style="13" customWidth="1"/>
    <col min="11023" max="11023" width="6.125" style="13" customWidth="1"/>
    <col min="11024" max="11027" width="6.375" style="13" customWidth="1"/>
    <col min="11028" max="11028" width="5.75" style="13" customWidth="1"/>
    <col min="11029" max="11029" width="6.125" style="13" customWidth="1"/>
    <col min="11030" max="11030" width="5.875" style="13" customWidth="1"/>
    <col min="11031" max="11031" width="5.75" style="13" customWidth="1"/>
    <col min="11032" max="11033" width="6" style="13" customWidth="1"/>
    <col min="11034" max="11034" width="5.75" style="13" customWidth="1"/>
    <col min="11035" max="11036" width="5.625" style="13" customWidth="1"/>
    <col min="11037" max="11037" width="5.875" style="13" customWidth="1"/>
    <col min="11038" max="11039" width="5.375" style="13" customWidth="1"/>
    <col min="11040" max="11040" width="3.25" style="13" customWidth="1"/>
    <col min="11041" max="11264" width="9" style="13"/>
    <col min="11265" max="11265" width="9.75" style="13" customWidth="1"/>
    <col min="11266" max="11266" width="7" style="13" customWidth="1"/>
    <col min="11267" max="11267" width="6.375" style="13" customWidth="1"/>
    <col min="11268" max="11268" width="6.875" style="13" customWidth="1"/>
    <col min="11269" max="11272" width="6.375" style="13" customWidth="1"/>
    <col min="11273" max="11273" width="6.125" style="13" customWidth="1"/>
    <col min="11274" max="11277" width="6.375" style="13" customWidth="1"/>
    <col min="11278" max="11278" width="6" style="13" customWidth="1"/>
    <col min="11279" max="11279" width="6.125" style="13" customWidth="1"/>
    <col min="11280" max="11283" width="6.375" style="13" customWidth="1"/>
    <col min="11284" max="11284" width="5.75" style="13" customWidth="1"/>
    <col min="11285" max="11285" width="6.125" style="13" customWidth="1"/>
    <col min="11286" max="11286" width="5.875" style="13" customWidth="1"/>
    <col min="11287" max="11287" width="5.75" style="13" customWidth="1"/>
    <col min="11288" max="11289" width="6" style="13" customWidth="1"/>
    <col min="11290" max="11290" width="5.75" style="13" customWidth="1"/>
    <col min="11291" max="11292" width="5.625" style="13" customWidth="1"/>
    <col min="11293" max="11293" width="5.875" style="13" customWidth="1"/>
    <col min="11294" max="11295" width="5.375" style="13" customWidth="1"/>
    <col min="11296" max="11296" width="3.25" style="13" customWidth="1"/>
    <col min="11297" max="11520" width="9" style="13"/>
    <col min="11521" max="11521" width="9.75" style="13" customWidth="1"/>
    <col min="11522" max="11522" width="7" style="13" customWidth="1"/>
    <col min="11523" max="11523" width="6.375" style="13" customWidth="1"/>
    <col min="11524" max="11524" width="6.875" style="13" customWidth="1"/>
    <col min="11525" max="11528" width="6.375" style="13" customWidth="1"/>
    <col min="11529" max="11529" width="6.125" style="13" customWidth="1"/>
    <col min="11530" max="11533" width="6.375" style="13" customWidth="1"/>
    <col min="11534" max="11534" width="6" style="13" customWidth="1"/>
    <col min="11535" max="11535" width="6.125" style="13" customWidth="1"/>
    <col min="11536" max="11539" width="6.375" style="13" customWidth="1"/>
    <col min="11540" max="11540" width="5.75" style="13" customWidth="1"/>
    <col min="11541" max="11541" width="6.125" style="13" customWidth="1"/>
    <col min="11542" max="11542" width="5.875" style="13" customWidth="1"/>
    <col min="11543" max="11543" width="5.75" style="13" customWidth="1"/>
    <col min="11544" max="11545" width="6" style="13" customWidth="1"/>
    <col min="11546" max="11546" width="5.75" style="13" customWidth="1"/>
    <col min="11547" max="11548" width="5.625" style="13" customWidth="1"/>
    <col min="11549" max="11549" width="5.875" style="13" customWidth="1"/>
    <col min="11550" max="11551" width="5.375" style="13" customWidth="1"/>
    <col min="11552" max="11552" width="3.25" style="13" customWidth="1"/>
    <col min="11553" max="11776" width="9" style="13"/>
    <col min="11777" max="11777" width="9.75" style="13" customWidth="1"/>
    <col min="11778" max="11778" width="7" style="13" customWidth="1"/>
    <col min="11779" max="11779" width="6.375" style="13" customWidth="1"/>
    <col min="11780" max="11780" width="6.875" style="13" customWidth="1"/>
    <col min="11781" max="11784" width="6.375" style="13" customWidth="1"/>
    <col min="11785" max="11785" width="6.125" style="13" customWidth="1"/>
    <col min="11786" max="11789" width="6.375" style="13" customWidth="1"/>
    <col min="11790" max="11790" width="6" style="13" customWidth="1"/>
    <col min="11791" max="11791" width="6.125" style="13" customWidth="1"/>
    <col min="11792" max="11795" width="6.375" style="13" customWidth="1"/>
    <col min="11796" max="11796" width="5.75" style="13" customWidth="1"/>
    <col min="11797" max="11797" width="6.125" style="13" customWidth="1"/>
    <col min="11798" max="11798" width="5.875" style="13" customWidth="1"/>
    <col min="11799" max="11799" width="5.75" style="13" customWidth="1"/>
    <col min="11800" max="11801" width="6" style="13" customWidth="1"/>
    <col min="11802" max="11802" width="5.75" style="13" customWidth="1"/>
    <col min="11803" max="11804" width="5.625" style="13" customWidth="1"/>
    <col min="11805" max="11805" width="5.875" style="13" customWidth="1"/>
    <col min="11806" max="11807" width="5.375" style="13" customWidth="1"/>
    <col min="11808" max="11808" width="3.25" style="13" customWidth="1"/>
    <col min="11809" max="12032" width="9" style="13"/>
    <col min="12033" max="12033" width="9.75" style="13" customWidth="1"/>
    <col min="12034" max="12034" width="7" style="13" customWidth="1"/>
    <col min="12035" max="12035" width="6.375" style="13" customWidth="1"/>
    <col min="12036" max="12036" width="6.875" style="13" customWidth="1"/>
    <col min="12037" max="12040" width="6.375" style="13" customWidth="1"/>
    <col min="12041" max="12041" width="6.125" style="13" customWidth="1"/>
    <col min="12042" max="12045" width="6.375" style="13" customWidth="1"/>
    <col min="12046" max="12046" width="6" style="13" customWidth="1"/>
    <col min="12047" max="12047" width="6.125" style="13" customWidth="1"/>
    <col min="12048" max="12051" width="6.375" style="13" customWidth="1"/>
    <col min="12052" max="12052" width="5.75" style="13" customWidth="1"/>
    <col min="12053" max="12053" width="6.125" style="13" customWidth="1"/>
    <col min="12054" max="12054" width="5.875" style="13" customWidth="1"/>
    <col min="12055" max="12055" width="5.75" style="13" customWidth="1"/>
    <col min="12056" max="12057" width="6" style="13" customWidth="1"/>
    <col min="12058" max="12058" width="5.75" style="13" customWidth="1"/>
    <col min="12059" max="12060" width="5.625" style="13" customWidth="1"/>
    <col min="12061" max="12061" width="5.875" style="13" customWidth="1"/>
    <col min="12062" max="12063" width="5.375" style="13" customWidth="1"/>
    <col min="12064" max="12064" width="3.25" style="13" customWidth="1"/>
    <col min="12065" max="12288" width="9" style="13"/>
    <col min="12289" max="12289" width="9.75" style="13" customWidth="1"/>
    <col min="12290" max="12290" width="7" style="13" customWidth="1"/>
    <col min="12291" max="12291" width="6.375" style="13" customWidth="1"/>
    <col min="12292" max="12292" width="6.875" style="13" customWidth="1"/>
    <col min="12293" max="12296" width="6.375" style="13" customWidth="1"/>
    <col min="12297" max="12297" width="6.125" style="13" customWidth="1"/>
    <col min="12298" max="12301" width="6.375" style="13" customWidth="1"/>
    <col min="12302" max="12302" width="6" style="13" customWidth="1"/>
    <col min="12303" max="12303" width="6.125" style="13" customWidth="1"/>
    <col min="12304" max="12307" width="6.375" style="13" customWidth="1"/>
    <col min="12308" max="12308" width="5.75" style="13" customWidth="1"/>
    <col min="12309" max="12309" width="6.125" style="13" customWidth="1"/>
    <col min="12310" max="12310" width="5.875" style="13" customWidth="1"/>
    <col min="12311" max="12311" width="5.75" style="13" customWidth="1"/>
    <col min="12312" max="12313" width="6" style="13" customWidth="1"/>
    <col min="12314" max="12314" width="5.75" style="13" customWidth="1"/>
    <col min="12315" max="12316" width="5.625" style="13" customWidth="1"/>
    <col min="12317" max="12317" width="5.875" style="13" customWidth="1"/>
    <col min="12318" max="12319" width="5.375" style="13" customWidth="1"/>
    <col min="12320" max="12320" width="3.25" style="13" customWidth="1"/>
    <col min="12321" max="12544" width="9" style="13"/>
    <col min="12545" max="12545" width="9.75" style="13" customWidth="1"/>
    <col min="12546" max="12546" width="7" style="13" customWidth="1"/>
    <col min="12547" max="12547" width="6.375" style="13" customWidth="1"/>
    <col min="12548" max="12548" width="6.875" style="13" customWidth="1"/>
    <col min="12549" max="12552" width="6.375" style="13" customWidth="1"/>
    <col min="12553" max="12553" width="6.125" style="13" customWidth="1"/>
    <col min="12554" max="12557" width="6.375" style="13" customWidth="1"/>
    <col min="12558" max="12558" width="6" style="13" customWidth="1"/>
    <col min="12559" max="12559" width="6.125" style="13" customWidth="1"/>
    <col min="12560" max="12563" width="6.375" style="13" customWidth="1"/>
    <col min="12564" max="12564" width="5.75" style="13" customWidth="1"/>
    <col min="12565" max="12565" width="6.125" style="13" customWidth="1"/>
    <col min="12566" max="12566" width="5.875" style="13" customWidth="1"/>
    <col min="12567" max="12567" width="5.75" style="13" customWidth="1"/>
    <col min="12568" max="12569" width="6" style="13" customWidth="1"/>
    <col min="12570" max="12570" width="5.75" style="13" customWidth="1"/>
    <col min="12571" max="12572" width="5.625" style="13" customWidth="1"/>
    <col min="12573" max="12573" width="5.875" style="13" customWidth="1"/>
    <col min="12574" max="12575" width="5.375" style="13" customWidth="1"/>
    <col min="12576" max="12576" width="3.25" style="13" customWidth="1"/>
    <col min="12577" max="12800" width="9" style="13"/>
    <col min="12801" max="12801" width="9.75" style="13" customWidth="1"/>
    <col min="12802" max="12802" width="7" style="13" customWidth="1"/>
    <col min="12803" max="12803" width="6.375" style="13" customWidth="1"/>
    <col min="12804" max="12804" width="6.875" style="13" customWidth="1"/>
    <col min="12805" max="12808" width="6.375" style="13" customWidth="1"/>
    <col min="12809" max="12809" width="6.125" style="13" customWidth="1"/>
    <col min="12810" max="12813" width="6.375" style="13" customWidth="1"/>
    <col min="12814" max="12814" width="6" style="13" customWidth="1"/>
    <col min="12815" max="12815" width="6.125" style="13" customWidth="1"/>
    <col min="12816" max="12819" width="6.375" style="13" customWidth="1"/>
    <col min="12820" max="12820" width="5.75" style="13" customWidth="1"/>
    <col min="12821" max="12821" width="6.125" style="13" customWidth="1"/>
    <col min="12822" max="12822" width="5.875" style="13" customWidth="1"/>
    <col min="12823" max="12823" width="5.75" style="13" customWidth="1"/>
    <col min="12824" max="12825" width="6" style="13" customWidth="1"/>
    <col min="12826" max="12826" width="5.75" style="13" customWidth="1"/>
    <col min="12827" max="12828" width="5.625" style="13" customWidth="1"/>
    <col min="12829" max="12829" width="5.875" style="13" customWidth="1"/>
    <col min="12830" max="12831" width="5.375" style="13" customWidth="1"/>
    <col min="12832" max="12832" width="3.25" style="13" customWidth="1"/>
    <col min="12833" max="13056" width="9" style="13"/>
    <col min="13057" max="13057" width="9.75" style="13" customWidth="1"/>
    <col min="13058" max="13058" width="7" style="13" customWidth="1"/>
    <col min="13059" max="13059" width="6.375" style="13" customWidth="1"/>
    <col min="13060" max="13060" width="6.875" style="13" customWidth="1"/>
    <col min="13061" max="13064" width="6.375" style="13" customWidth="1"/>
    <col min="13065" max="13065" width="6.125" style="13" customWidth="1"/>
    <col min="13066" max="13069" width="6.375" style="13" customWidth="1"/>
    <col min="13070" max="13070" width="6" style="13" customWidth="1"/>
    <col min="13071" max="13071" width="6.125" style="13" customWidth="1"/>
    <col min="13072" max="13075" width="6.375" style="13" customWidth="1"/>
    <col min="13076" max="13076" width="5.75" style="13" customWidth="1"/>
    <col min="13077" max="13077" width="6.125" style="13" customWidth="1"/>
    <col min="13078" max="13078" width="5.875" style="13" customWidth="1"/>
    <col min="13079" max="13079" width="5.75" style="13" customWidth="1"/>
    <col min="13080" max="13081" width="6" style="13" customWidth="1"/>
    <col min="13082" max="13082" width="5.75" style="13" customWidth="1"/>
    <col min="13083" max="13084" width="5.625" style="13" customWidth="1"/>
    <col min="13085" max="13085" width="5.875" style="13" customWidth="1"/>
    <col min="13086" max="13087" width="5.375" style="13" customWidth="1"/>
    <col min="13088" max="13088" width="3.25" style="13" customWidth="1"/>
    <col min="13089" max="13312" width="9" style="13"/>
    <col min="13313" max="13313" width="9.75" style="13" customWidth="1"/>
    <col min="13314" max="13314" width="7" style="13" customWidth="1"/>
    <col min="13315" max="13315" width="6.375" style="13" customWidth="1"/>
    <col min="13316" max="13316" width="6.875" style="13" customWidth="1"/>
    <col min="13317" max="13320" width="6.375" style="13" customWidth="1"/>
    <col min="13321" max="13321" width="6.125" style="13" customWidth="1"/>
    <col min="13322" max="13325" width="6.375" style="13" customWidth="1"/>
    <col min="13326" max="13326" width="6" style="13" customWidth="1"/>
    <col min="13327" max="13327" width="6.125" style="13" customWidth="1"/>
    <col min="13328" max="13331" width="6.375" style="13" customWidth="1"/>
    <col min="13332" max="13332" width="5.75" style="13" customWidth="1"/>
    <col min="13333" max="13333" width="6.125" style="13" customWidth="1"/>
    <col min="13334" max="13334" width="5.875" style="13" customWidth="1"/>
    <col min="13335" max="13335" width="5.75" style="13" customWidth="1"/>
    <col min="13336" max="13337" width="6" style="13" customWidth="1"/>
    <col min="13338" max="13338" width="5.75" style="13" customWidth="1"/>
    <col min="13339" max="13340" width="5.625" style="13" customWidth="1"/>
    <col min="13341" max="13341" width="5.875" style="13" customWidth="1"/>
    <col min="13342" max="13343" width="5.375" style="13" customWidth="1"/>
    <col min="13344" max="13344" width="3.25" style="13" customWidth="1"/>
    <col min="13345" max="13568" width="9" style="13"/>
    <col min="13569" max="13569" width="9.75" style="13" customWidth="1"/>
    <col min="13570" max="13570" width="7" style="13" customWidth="1"/>
    <col min="13571" max="13571" width="6.375" style="13" customWidth="1"/>
    <col min="13572" max="13572" width="6.875" style="13" customWidth="1"/>
    <col min="13573" max="13576" width="6.375" style="13" customWidth="1"/>
    <col min="13577" max="13577" width="6.125" style="13" customWidth="1"/>
    <col min="13578" max="13581" width="6.375" style="13" customWidth="1"/>
    <col min="13582" max="13582" width="6" style="13" customWidth="1"/>
    <col min="13583" max="13583" width="6.125" style="13" customWidth="1"/>
    <col min="13584" max="13587" width="6.375" style="13" customWidth="1"/>
    <col min="13588" max="13588" width="5.75" style="13" customWidth="1"/>
    <col min="13589" max="13589" width="6.125" style="13" customWidth="1"/>
    <col min="13590" max="13590" width="5.875" style="13" customWidth="1"/>
    <col min="13591" max="13591" width="5.75" style="13" customWidth="1"/>
    <col min="13592" max="13593" width="6" style="13" customWidth="1"/>
    <col min="13594" max="13594" width="5.75" style="13" customWidth="1"/>
    <col min="13595" max="13596" width="5.625" style="13" customWidth="1"/>
    <col min="13597" max="13597" width="5.875" style="13" customWidth="1"/>
    <col min="13598" max="13599" width="5.375" style="13" customWidth="1"/>
    <col min="13600" max="13600" width="3.25" style="13" customWidth="1"/>
    <col min="13601" max="13824" width="9" style="13"/>
    <col min="13825" max="13825" width="9.75" style="13" customWidth="1"/>
    <col min="13826" max="13826" width="7" style="13" customWidth="1"/>
    <col min="13827" max="13827" width="6.375" style="13" customWidth="1"/>
    <col min="13828" max="13828" width="6.875" style="13" customWidth="1"/>
    <col min="13829" max="13832" width="6.375" style="13" customWidth="1"/>
    <col min="13833" max="13833" width="6.125" style="13" customWidth="1"/>
    <col min="13834" max="13837" width="6.375" style="13" customWidth="1"/>
    <col min="13838" max="13838" width="6" style="13" customWidth="1"/>
    <col min="13839" max="13839" width="6.125" style="13" customWidth="1"/>
    <col min="13840" max="13843" width="6.375" style="13" customWidth="1"/>
    <col min="13844" max="13844" width="5.75" style="13" customWidth="1"/>
    <col min="13845" max="13845" width="6.125" style="13" customWidth="1"/>
    <col min="13846" max="13846" width="5.875" style="13" customWidth="1"/>
    <col min="13847" max="13847" width="5.75" style="13" customWidth="1"/>
    <col min="13848" max="13849" width="6" style="13" customWidth="1"/>
    <col min="13850" max="13850" width="5.75" style="13" customWidth="1"/>
    <col min="13851" max="13852" width="5.625" style="13" customWidth="1"/>
    <col min="13853" max="13853" width="5.875" style="13" customWidth="1"/>
    <col min="13854" max="13855" width="5.375" style="13" customWidth="1"/>
    <col min="13856" max="13856" width="3.25" style="13" customWidth="1"/>
    <col min="13857" max="14080" width="9" style="13"/>
    <col min="14081" max="14081" width="9.75" style="13" customWidth="1"/>
    <col min="14082" max="14082" width="7" style="13" customWidth="1"/>
    <col min="14083" max="14083" width="6.375" style="13" customWidth="1"/>
    <col min="14084" max="14084" width="6.875" style="13" customWidth="1"/>
    <col min="14085" max="14088" width="6.375" style="13" customWidth="1"/>
    <col min="14089" max="14089" width="6.125" style="13" customWidth="1"/>
    <col min="14090" max="14093" width="6.375" style="13" customWidth="1"/>
    <col min="14094" max="14094" width="6" style="13" customWidth="1"/>
    <col min="14095" max="14095" width="6.125" style="13" customWidth="1"/>
    <col min="14096" max="14099" width="6.375" style="13" customWidth="1"/>
    <col min="14100" max="14100" width="5.75" style="13" customWidth="1"/>
    <col min="14101" max="14101" width="6.125" style="13" customWidth="1"/>
    <col min="14102" max="14102" width="5.875" style="13" customWidth="1"/>
    <col min="14103" max="14103" width="5.75" style="13" customWidth="1"/>
    <col min="14104" max="14105" width="6" style="13" customWidth="1"/>
    <col min="14106" max="14106" width="5.75" style="13" customWidth="1"/>
    <col min="14107" max="14108" width="5.625" style="13" customWidth="1"/>
    <col min="14109" max="14109" width="5.875" style="13" customWidth="1"/>
    <col min="14110" max="14111" width="5.375" style="13" customWidth="1"/>
    <col min="14112" max="14112" width="3.25" style="13" customWidth="1"/>
    <col min="14113" max="14336" width="9" style="13"/>
    <col min="14337" max="14337" width="9.75" style="13" customWidth="1"/>
    <col min="14338" max="14338" width="7" style="13" customWidth="1"/>
    <col min="14339" max="14339" width="6.375" style="13" customWidth="1"/>
    <col min="14340" max="14340" width="6.875" style="13" customWidth="1"/>
    <col min="14341" max="14344" width="6.375" style="13" customWidth="1"/>
    <col min="14345" max="14345" width="6.125" style="13" customWidth="1"/>
    <col min="14346" max="14349" width="6.375" style="13" customWidth="1"/>
    <col min="14350" max="14350" width="6" style="13" customWidth="1"/>
    <col min="14351" max="14351" width="6.125" style="13" customWidth="1"/>
    <col min="14352" max="14355" width="6.375" style="13" customWidth="1"/>
    <col min="14356" max="14356" width="5.75" style="13" customWidth="1"/>
    <col min="14357" max="14357" width="6.125" style="13" customWidth="1"/>
    <col min="14358" max="14358" width="5.875" style="13" customWidth="1"/>
    <col min="14359" max="14359" width="5.75" style="13" customWidth="1"/>
    <col min="14360" max="14361" width="6" style="13" customWidth="1"/>
    <col min="14362" max="14362" width="5.75" style="13" customWidth="1"/>
    <col min="14363" max="14364" width="5.625" style="13" customWidth="1"/>
    <col min="14365" max="14365" width="5.875" style="13" customWidth="1"/>
    <col min="14366" max="14367" width="5.375" style="13" customWidth="1"/>
    <col min="14368" max="14368" width="3.25" style="13" customWidth="1"/>
    <col min="14369" max="14592" width="9" style="13"/>
    <col min="14593" max="14593" width="9.75" style="13" customWidth="1"/>
    <col min="14594" max="14594" width="7" style="13" customWidth="1"/>
    <col min="14595" max="14595" width="6.375" style="13" customWidth="1"/>
    <col min="14596" max="14596" width="6.875" style="13" customWidth="1"/>
    <col min="14597" max="14600" width="6.375" style="13" customWidth="1"/>
    <col min="14601" max="14601" width="6.125" style="13" customWidth="1"/>
    <col min="14602" max="14605" width="6.375" style="13" customWidth="1"/>
    <col min="14606" max="14606" width="6" style="13" customWidth="1"/>
    <col min="14607" max="14607" width="6.125" style="13" customWidth="1"/>
    <col min="14608" max="14611" width="6.375" style="13" customWidth="1"/>
    <col min="14612" max="14612" width="5.75" style="13" customWidth="1"/>
    <col min="14613" max="14613" width="6.125" style="13" customWidth="1"/>
    <col min="14614" max="14614" width="5.875" style="13" customWidth="1"/>
    <col min="14615" max="14615" width="5.75" style="13" customWidth="1"/>
    <col min="14616" max="14617" width="6" style="13" customWidth="1"/>
    <col min="14618" max="14618" width="5.75" style="13" customWidth="1"/>
    <col min="14619" max="14620" width="5.625" style="13" customWidth="1"/>
    <col min="14621" max="14621" width="5.875" style="13" customWidth="1"/>
    <col min="14622" max="14623" width="5.375" style="13" customWidth="1"/>
    <col min="14624" max="14624" width="3.25" style="13" customWidth="1"/>
    <col min="14625" max="14848" width="9" style="13"/>
    <col min="14849" max="14849" width="9.75" style="13" customWidth="1"/>
    <col min="14850" max="14850" width="7" style="13" customWidth="1"/>
    <col min="14851" max="14851" width="6.375" style="13" customWidth="1"/>
    <col min="14852" max="14852" width="6.875" style="13" customWidth="1"/>
    <col min="14853" max="14856" width="6.375" style="13" customWidth="1"/>
    <col min="14857" max="14857" width="6.125" style="13" customWidth="1"/>
    <col min="14858" max="14861" width="6.375" style="13" customWidth="1"/>
    <col min="14862" max="14862" width="6" style="13" customWidth="1"/>
    <col min="14863" max="14863" width="6.125" style="13" customWidth="1"/>
    <col min="14864" max="14867" width="6.375" style="13" customWidth="1"/>
    <col min="14868" max="14868" width="5.75" style="13" customWidth="1"/>
    <col min="14869" max="14869" width="6.125" style="13" customWidth="1"/>
    <col min="14870" max="14870" width="5.875" style="13" customWidth="1"/>
    <col min="14871" max="14871" width="5.75" style="13" customWidth="1"/>
    <col min="14872" max="14873" width="6" style="13" customWidth="1"/>
    <col min="14874" max="14874" width="5.75" style="13" customWidth="1"/>
    <col min="14875" max="14876" width="5.625" style="13" customWidth="1"/>
    <col min="14877" max="14877" width="5.875" style="13" customWidth="1"/>
    <col min="14878" max="14879" width="5.375" style="13" customWidth="1"/>
    <col min="14880" max="14880" width="3.25" style="13" customWidth="1"/>
    <col min="14881" max="15104" width="9" style="13"/>
    <col min="15105" max="15105" width="9.75" style="13" customWidth="1"/>
    <col min="15106" max="15106" width="7" style="13" customWidth="1"/>
    <col min="15107" max="15107" width="6.375" style="13" customWidth="1"/>
    <col min="15108" max="15108" width="6.875" style="13" customWidth="1"/>
    <col min="15109" max="15112" width="6.375" style="13" customWidth="1"/>
    <col min="15113" max="15113" width="6.125" style="13" customWidth="1"/>
    <col min="15114" max="15117" width="6.375" style="13" customWidth="1"/>
    <col min="15118" max="15118" width="6" style="13" customWidth="1"/>
    <col min="15119" max="15119" width="6.125" style="13" customWidth="1"/>
    <col min="15120" max="15123" width="6.375" style="13" customWidth="1"/>
    <col min="15124" max="15124" width="5.75" style="13" customWidth="1"/>
    <col min="15125" max="15125" width="6.125" style="13" customWidth="1"/>
    <col min="15126" max="15126" width="5.875" style="13" customWidth="1"/>
    <col min="15127" max="15127" width="5.75" style="13" customWidth="1"/>
    <col min="15128" max="15129" width="6" style="13" customWidth="1"/>
    <col min="15130" max="15130" width="5.75" style="13" customWidth="1"/>
    <col min="15131" max="15132" width="5.625" style="13" customWidth="1"/>
    <col min="15133" max="15133" width="5.875" style="13" customWidth="1"/>
    <col min="15134" max="15135" width="5.375" style="13" customWidth="1"/>
    <col min="15136" max="15136" width="3.25" style="13" customWidth="1"/>
    <col min="15137" max="15360" width="9" style="13"/>
    <col min="15361" max="15361" width="9.75" style="13" customWidth="1"/>
    <col min="15362" max="15362" width="7" style="13" customWidth="1"/>
    <col min="15363" max="15363" width="6.375" style="13" customWidth="1"/>
    <col min="15364" max="15364" width="6.875" style="13" customWidth="1"/>
    <col min="15365" max="15368" width="6.375" style="13" customWidth="1"/>
    <col min="15369" max="15369" width="6.125" style="13" customWidth="1"/>
    <col min="15370" max="15373" width="6.375" style="13" customWidth="1"/>
    <col min="15374" max="15374" width="6" style="13" customWidth="1"/>
    <col min="15375" max="15375" width="6.125" style="13" customWidth="1"/>
    <col min="15376" max="15379" width="6.375" style="13" customWidth="1"/>
    <col min="15380" max="15380" width="5.75" style="13" customWidth="1"/>
    <col min="15381" max="15381" width="6.125" style="13" customWidth="1"/>
    <col min="15382" max="15382" width="5.875" style="13" customWidth="1"/>
    <col min="15383" max="15383" width="5.75" style="13" customWidth="1"/>
    <col min="15384" max="15385" width="6" style="13" customWidth="1"/>
    <col min="15386" max="15386" width="5.75" style="13" customWidth="1"/>
    <col min="15387" max="15388" width="5.625" style="13" customWidth="1"/>
    <col min="15389" max="15389" width="5.875" style="13" customWidth="1"/>
    <col min="15390" max="15391" width="5.375" style="13" customWidth="1"/>
    <col min="15392" max="15392" width="3.25" style="13" customWidth="1"/>
    <col min="15393" max="15616" width="9" style="13"/>
    <col min="15617" max="15617" width="9.75" style="13" customWidth="1"/>
    <col min="15618" max="15618" width="7" style="13" customWidth="1"/>
    <col min="15619" max="15619" width="6.375" style="13" customWidth="1"/>
    <col min="15620" max="15620" width="6.875" style="13" customWidth="1"/>
    <col min="15621" max="15624" width="6.375" style="13" customWidth="1"/>
    <col min="15625" max="15625" width="6.125" style="13" customWidth="1"/>
    <col min="15626" max="15629" width="6.375" style="13" customWidth="1"/>
    <col min="15630" max="15630" width="6" style="13" customWidth="1"/>
    <col min="15631" max="15631" width="6.125" style="13" customWidth="1"/>
    <col min="15632" max="15635" width="6.375" style="13" customWidth="1"/>
    <col min="15636" max="15636" width="5.75" style="13" customWidth="1"/>
    <col min="15637" max="15637" width="6.125" style="13" customWidth="1"/>
    <col min="15638" max="15638" width="5.875" style="13" customWidth="1"/>
    <col min="15639" max="15639" width="5.75" style="13" customWidth="1"/>
    <col min="15640" max="15641" width="6" style="13" customWidth="1"/>
    <col min="15642" max="15642" width="5.75" style="13" customWidth="1"/>
    <col min="15643" max="15644" width="5.625" style="13" customWidth="1"/>
    <col min="15645" max="15645" width="5.875" style="13" customWidth="1"/>
    <col min="15646" max="15647" width="5.375" style="13" customWidth="1"/>
    <col min="15648" max="15648" width="3.25" style="13" customWidth="1"/>
    <col min="15649" max="15872" width="9" style="13"/>
    <col min="15873" max="15873" width="9.75" style="13" customWidth="1"/>
    <col min="15874" max="15874" width="7" style="13" customWidth="1"/>
    <col min="15875" max="15875" width="6.375" style="13" customWidth="1"/>
    <col min="15876" max="15876" width="6.875" style="13" customWidth="1"/>
    <col min="15877" max="15880" width="6.375" style="13" customWidth="1"/>
    <col min="15881" max="15881" width="6.125" style="13" customWidth="1"/>
    <col min="15882" max="15885" width="6.375" style="13" customWidth="1"/>
    <col min="15886" max="15886" width="6" style="13" customWidth="1"/>
    <col min="15887" max="15887" width="6.125" style="13" customWidth="1"/>
    <col min="15888" max="15891" width="6.375" style="13" customWidth="1"/>
    <col min="15892" max="15892" width="5.75" style="13" customWidth="1"/>
    <col min="15893" max="15893" width="6.125" style="13" customWidth="1"/>
    <col min="15894" max="15894" width="5.875" style="13" customWidth="1"/>
    <col min="15895" max="15895" width="5.75" style="13" customWidth="1"/>
    <col min="15896" max="15897" width="6" style="13" customWidth="1"/>
    <col min="15898" max="15898" width="5.75" style="13" customWidth="1"/>
    <col min="15899" max="15900" width="5.625" style="13" customWidth="1"/>
    <col min="15901" max="15901" width="5.875" style="13" customWidth="1"/>
    <col min="15902" max="15903" width="5.375" style="13" customWidth="1"/>
    <col min="15904" max="15904" width="3.25" style="13" customWidth="1"/>
    <col min="15905" max="16128" width="9" style="13"/>
    <col min="16129" max="16129" width="9.75" style="13" customWidth="1"/>
    <col min="16130" max="16130" width="7" style="13" customWidth="1"/>
    <col min="16131" max="16131" width="6.375" style="13" customWidth="1"/>
    <col min="16132" max="16132" width="6.875" style="13" customWidth="1"/>
    <col min="16133" max="16136" width="6.375" style="13" customWidth="1"/>
    <col min="16137" max="16137" width="6.125" style="13" customWidth="1"/>
    <col min="16138" max="16141" width="6.375" style="13" customWidth="1"/>
    <col min="16142" max="16142" width="6" style="13" customWidth="1"/>
    <col min="16143" max="16143" width="6.125" style="13" customWidth="1"/>
    <col min="16144" max="16147" width="6.375" style="13" customWidth="1"/>
    <col min="16148" max="16148" width="5.75" style="13" customWidth="1"/>
    <col min="16149" max="16149" width="6.125" style="13" customWidth="1"/>
    <col min="16150" max="16150" width="5.875" style="13" customWidth="1"/>
    <col min="16151" max="16151" width="5.75" style="13" customWidth="1"/>
    <col min="16152" max="16153" width="6" style="13" customWidth="1"/>
    <col min="16154" max="16154" width="5.75" style="13" customWidth="1"/>
    <col min="16155" max="16156" width="5.625" style="13" customWidth="1"/>
    <col min="16157" max="16157" width="5.875" style="13" customWidth="1"/>
    <col min="16158" max="16159" width="5.375" style="13" customWidth="1"/>
    <col min="16160" max="16160" width="3.25" style="13" customWidth="1"/>
    <col min="16161" max="16384" width="9" style="13"/>
  </cols>
  <sheetData>
    <row r="1" spans="1:32" ht="45.75" customHeight="1">
      <c r="A1" s="1"/>
      <c r="B1" s="2"/>
      <c r="C1" s="126" t="s">
        <v>117</v>
      </c>
      <c r="D1" s="126" t="s">
        <v>120</v>
      </c>
      <c r="E1" s="1"/>
      <c r="F1" s="3"/>
      <c r="G1" s="3"/>
      <c r="H1" s="3"/>
      <c r="I1" s="3"/>
      <c r="J1" s="3"/>
      <c r="K1" s="4" t="s">
        <v>79</v>
      </c>
      <c r="L1" s="3"/>
      <c r="M1" s="3"/>
      <c r="N1" s="3"/>
      <c r="O1" s="3"/>
      <c r="P1" s="3"/>
      <c r="Q1" s="3"/>
      <c r="R1" s="3"/>
      <c r="S1" s="3"/>
      <c r="T1" s="3"/>
      <c r="U1" s="3"/>
      <c r="V1" s="105"/>
      <c r="W1" s="105"/>
      <c r="X1" s="128"/>
      <c r="Y1" s="129" t="s">
        <v>118</v>
      </c>
      <c r="Z1" s="130">
        <v>3</v>
      </c>
      <c r="AA1" s="131"/>
      <c r="AB1" s="10"/>
      <c r="AC1" s="10"/>
      <c r="AD1" s="10"/>
      <c r="AE1" s="11"/>
      <c r="AF1" s="12"/>
    </row>
    <row r="2" spans="1:32" ht="18" customHeight="1">
      <c r="A2" s="187" t="s">
        <v>1</v>
      </c>
      <c r="B2" s="188"/>
      <c r="C2" s="192" t="s">
        <v>115</v>
      </c>
      <c r="D2" s="192"/>
      <c r="E2" s="192"/>
      <c r="F2" s="187" t="s">
        <v>2</v>
      </c>
      <c r="G2" s="188"/>
      <c r="H2" s="193"/>
      <c r="I2" s="193"/>
      <c r="J2" s="127"/>
      <c r="K2" s="199" t="s">
        <v>3</v>
      </c>
      <c r="L2" s="192" t="s">
        <v>4</v>
      </c>
      <c r="M2" s="192"/>
      <c r="N2" s="195">
        <f>数据采集图!N2:O2</f>
        <v>23.07351749031961</v>
      </c>
      <c r="O2" s="192"/>
      <c r="P2" s="192" t="s">
        <v>5</v>
      </c>
      <c r="Q2" s="192"/>
      <c r="R2" s="195">
        <f>数据采集图!R2</f>
        <v>1.1376533333333325</v>
      </c>
      <c r="S2" s="192"/>
      <c r="T2" s="187" t="s">
        <v>6</v>
      </c>
      <c r="U2" s="188"/>
      <c r="V2" s="196"/>
      <c r="W2" s="197"/>
      <c r="X2" s="198"/>
      <c r="Y2" s="198"/>
      <c r="Z2" s="199" t="s">
        <v>7</v>
      </c>
      <c r="AA2" s="200"/>
      <c r="AB2" s="190" t="s">
        <v>8</v>
      </c>
      <c r="AC2" s="191"/>
      <c r="AD2" s="191"/>
      <c r="AE2" s="191"/>
      <c r="AF2" s="12"/>
    </row>
    <row r="3" spans="1:32" ht="18" customHeight="1">
      <c r="A3" s="187" t="s">
        <v>9</v>
      </c>
      <c r="B3" s="188"/>
      <c r="C3" s="192" t="s">
        <v>116</v>
      </c>
      <c r="D3" s="192"/>
      <c r="E3" s="192"/>
      <c r="F3" s="187" t="s">
        <v>11</v>
      </c>
      <c r="G3" s="188"/>
      <c r="H3" s="193">
        <v>20</v>
      </c>
      <c r="I3" s="193"/>
      <c r="J3" s="127"/>
      <c r="K3" s="202"/>
      <c r="L3" s="194" t="s">
        <v>12</v>
      </c>
      <c r="M3" s="194"/>
      <c r="N3" s="195">
        <f>数据采集图!N3:O3</f>
        <v>22.289111111111104</v>
      </c>
      <c r="O3" s="192"/>
      <c r="P3" s="192" t="s">
        <v>13</v>
      </c>
      <c r="Q3" s="192"/>
      <c r="R3" s="195">
        <f>数据采集图!R3</f>
        <v>0.44266666666666638</v>
      </c>
      <c r="S3" s="192"/>
      <c r="T3" s="187" t="s">
        <v>14</v>
      </c>
      <c r="U3" s="188"/>
      <c r="V3" s="197" t="s">
        <v>15</v>
      </c>
      <c r="W3" s="197"/>
      <c r="X3" s="201"/>
      <c r="Y3" s="201"/>
      <c r="Z3" s="200"/>
      <c r="AA3" s="200"/>
      <c r="AB3" s="191"/>
      <c r="AC3" s="191"/>
      <c r="AD3" s="191"/>
      <c r="AE3" s="191"/>
      <c r="AF3" s="12"/>
    </row>
    <row r="4" spans="1:32" ht="18" customHeight="1">
      <c r="A4" s="187" t="s">
        <v>16</v>
      </c>
      <c r="B4" s="188"/>
      <c r="C4" s="192" t="s">
        <v>116</v>
      </c>
      <c r="D4" s="192"/>
      <c r="E4" s="192"/>
      <c r="F4" s="187" t="s">
        <v>17</v>
      </c>
      <c r="G4" s="188"/>
      <c r="H4" s="193">
        <v>20</v>
      </c>
      <c r="I4" s="193"/>
      <c r="J4" s="127"/>
      <c r="K4" s="202"/>
      <c r="L4" s="192" t="s">
        <v>18</v>
      </c>
      <c r="M4" s="192"/>
      <c r="N4" s="195">
        <f>数据采集图!N4:O4</f>
        <v>21.504704731902599</v>
      </c>
      <c r="O4" s="192"/>
      <c r="P4" s="192" t="s">
        <v>19</v>
      </c>
      <c r="Q4" s="192"/>
      <c r="R4" s="195">
        <f>数据采集图!R4</f>
        <v>0</v>
      </c>
      <c r="S4" s="192"/>
      <c r="T4" s="187" t="s">
        <v>20</v>
      </c>
      <c r="U4" s="188"/>
      <c r="V4" s="203" t="s">
        <v>78</v>
      </c>
      <c r="W4" s="192"/>
      <c r="X4" s="204"/>
      <c r="Y4" s="204"/>
      <c r="Z4" s="200"/>
      <c r="AA4" s="200"/>
      <c r="AB4" s="191"/>
      <c r="AC4" s="191"/>
      <c r="AD4" s="191"/>
      <c r="AE4" s="191"/>
      <c r="AF4" s="12"/>
    </row>
    <row r="5" spans="1:32" ht="15.75" customHeight="1" thickBot="1">
      <c r="A5" s="3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11"/>
      <c r="AF5" s="12"/>
    </row>
    <row r="6" spans="1:32" ht="17.100000000000001" customHeight="1">
      <c r="A6" s="15" t="s">
        <v>21</v>
      </c>
      <c r="B6" s="117">
        <v>3.16</v>
      </c>
      <c r="C6" s="117">
        <v>3.27</v>
      </c>
      <c r="D6" s="117">
        <v>41364</v>
      </c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8"/>
      <c r="AF6" s="12"/>
    </row>
    <row r="7" spans="1:32" ht="28.5" customHeight="1">
      <c r="A7" s="18" t="s">
        <v>22</v>
      </c>
      <c r="B7" s="125" t="s">
        <v>109</v>
      </c>
      <c r="C7" s="125" t="s">
        <v>111</v>
      </c>
      <c r="D7" s="125" t="s">
        <v>113</v>
      </c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"/>
    </row>
    <row r="8" spans="1:32" s="23" customFormat="1" ht="16.5" customHeight="1">
      <c r="A8" s="19" t="s">
        <v>23</v>
      </c>
      <c r="B8" s="20">
        <v>1</v>
      </c>
      <c r="C8" s="20">
        <v>2</v>
      </c>
      <c r="D8" s="20">
        <v>3</v>
      </c>
      <c r="E8" s="20">
        <v>4</v>
      </c>
      <c r="F8" s="20">
        <v>5</v>
      </c>
      <c r="G8" s="20">
        <v>6</v>
      </c>
      <c r="H8" s="20">
        <v>7</v>
      </c>
      <c r="I8" s="20">
        <v>8</v>
      </c>
      <c r="J8" s="20">
        <v>9</v>
      </c>
      <c r="K8" s="20">
        <v>10</v>
      </c>
      <c r="L8" s="20">
        <v>11</v>
      </c>
      <c r="M8" s="20">
        <v>12</v>
      </c>
      <c r="N8" s="20">
        <v>13</v>
      </c>
      <c r="O8" s="20">
        <v>14</v>
      </c>
      <c r="P8" s="20">
        <v>15</v>
      </c>
      <c r="Q8" s="20">
        <v>16</v>
      </c>
      <c r="R8" s="20">
        <v>17</v>
      </c>
      <c r="S8" s="20">
        <v>18</v>
      </c>
      <c r="T8" s="20">
        <v>19</v>
      </c>
      <c r="U8" s="20">
        <v>20</v>
      </c>
      <c r="V8" s="20">
        <v>21</v>
      </c>
      <c r="W8" s="20">
        <v>22</v>
      </c>
      <c r="X8" s="20">
        <v>23</v>
      </c>
      <c r="Y8" s="20">
        <v>24</v>
      </c>
      <c r="Z8" s="20">
        <v>25</v>
      </c>
      <c r="AA8" s="20">
        <v>26</v>
      </c>
      <c r="AB8" s="20">
        <v>27</v>
      </c>
      <c r="AC8" s="20">
        <v>28</v>
      </c>
      <c r="AD8" s="20">
        <v>29</v>
      </c>
      <c r="AE8" s="21">
        <v>30</v>
      </c>
      <c r="AF8" s="22"/>
    </row>
    <row r="9" spans="1:32" s="23" customFormat="1" ht="17.100000000000001" customHeight="1">
      <c r="A9" s="19" t="s">
        <v>24</v>
      </c>
      <c r="B9" s="123">
        <v>21.8</v>
      </c>
      <c r="C9" s="123">
        <v>22.8</v>
      </c>
      <c r="D9" s="124">
        <v>21.1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4"/>
      <c r="AF9" s="22"/>
    </row>
    <row r="10" spans="1:32" s="23" customFormat="1" ht="17.100000000000001" customHeight="1">
      <c r="A10" s="19" t="s">
        <v>25</v>
      </c>
      <c r="B10" s="123">
        <v>21.3</v>
      </c>
      <c r="C10" s="123">
        <v>22.6</v>
      </c>
      <c r="D10" s="124">
        <v>21.9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4"/>
      <c r="AF10" s="22"/>
    </row>
    <row r="11" spans="1:32" s="23" customFormat="1" ht="17.100000000000001" customHeight="1">
      <c r="A11" s="19" t="s">
        <v>26</v>
      </c>
      <c r="B11" s="123">
        <v>21.7</v>
      </c>
      <c r="C11" s="123">
        <v>22.6</v>
      </c>
      <c r="D11" s="124">
        <v>22.2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4"/>
      <c r="AF11" s="22"/>
    </row>
    <row r="12" spans="1:32" s="23" customFormat="1" ht="17.100000000000001" customHeight="1">
      <c r="A12" s="19" t="s">
        <v>27</v>
      </c>
      <c r="B12" s="24"/>
      <c r="C12" s="24"/>
      <c r="D12" s="25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6"/>
      <c r="AB12" s="26"/>
      <c r="AC12" s="26"/>
      <c r="AD12" s="26"/>
      <c r="AE12" s="27"/>
      <c r="AF12" s="22"/>
    </row>
    <row r="13" spans="1:32" s="23" customFormat="1" ht="17.100000000000001" customHeight="1">
      <c r="A13" s="19" t="s">
        <v>28</v>
      </c>
      <c r="B13" s="24"/>
      <c r="C13" s="24"/>
      <c r="D13" s="25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6"/>
      <c r="AB13" s="26"/>
      <c r="AC13" s="26"/>
      <c r="AD13" s="26"/>
      <c r="AE13" s="27"/>
      <c r="AF13" s="22"/>
    </row>
    <row r="14" spans="1:32" s="23" customFormat="1" ht="17.100000000000001" customHeight="1">
      <c r="A14" s="19" t="s">
        <v>29</v>
      </c>
      <c r="B14" s="28">
        <f t="shared" ref="B14:Z14" si="0">IF(B9="","",AVERAGE(B9:B13))</f>
        <v>21.599999999999998</v>
      </c>
      <c r="C14" s="28">
        <f t="shared" si="0"/>
        <v>22.666666666666668</v>
      </c>
      <c r="D14" s="28">
        <f t="shared" si="0"/>
        <v>21.733333333333334</v>
      </c>
      <c r="E14" s="28" t="str">
        <f t="shared" si="0"/>
        <v/>
      </c>
      <c r="F14" s="28" t="str">
        <f t="shared" si="0"/>
        <v/>
      </c>
      <c r="G14" s="28" t="str">
        <f t="shared" si="0"/>
        <v/>
      </c>
      <c r="H14" s="28" t="str">
        <f t="shared" si="0"/>
        <v/>
      </c>
      <c r="I14" s="28" t="str">
        <f t="shared" si="0"/>
        <v/>
      </c>
      <c r="J14" s="28" t="str">
        <f t="shared" si="0"/>
        <v/>
      </c>
      <c r="K14" s="28" t="str">
        <f t="shared" si="0"/>
        <v/>
      </c>
      <c r="L14" s="28" t="str">
        <f t="shared" si="0"/>
        <v/>
      </c>
      <c r="M14" s="28" t="str">
        <f t="shared" si="0"/>
        <v/>
      </c>
      <c r="N14" s="28" t="str">
        <f t="shared" si="0"/>
        <v/>
      </c>
      <c r="O14" s="28" t="str">
        <f t="shared" si="0"/>
        <v/>
      </c>
      <c r="P14" s="28" t="str">
        <f t="shared" si="0"/>
        <v/>
      </c>
      <c r="Q14" s="28" t="str">
        <f t="shared" si="0"/>
        <v/>
      </c>
      <c r="R14" s="28" t="str">
        <f t="shared" si="0"/>
        <v/>
      </c>
      <c r="S14" s="28" t="str">
        <f t="shared" si="0"/>
        <v/>
      </c>
      <c r="T14" s="28" t="str">
        <f t="shared" si="0"/>
        <v/>
      </c>
      <c r="U14" s="28" t="str">
        <f t="shared" si="0"/>
        <v/>
      </c>
      <c r="V14" s="28" t="str">
        <f t="shared" si="0"/>
        <v/>
      </c>
      <c r="W14" s="28" t="str">
        <f t="shared" si="0"/>
        <v/>
      </c>
      <c r="X14" s="28" t="str">
        <f t="shared" si="0"/>
        <v/>
      </c>
      <c r="Y14" s="28" t="str">
        <f t="shared" si="0"/>
        <v/>
      </c>
      <c r="Z14" s="28" t="str">
        <f t="shared" si="0"/>
        <v/>
      </c>
      <c r="AA14" s="28" t="str">
        <f>IF(AA9="","",AVERAGE(AA9:AA13))</f>
        <v/>
      </c>
      <c r="AB14" s="28" t="str">
        <f>IF(AB9="","",AVERAGE(AB9:AB13))</f>
        <v/>
      </c>
      <c r="AC14" s="28" t="str">
        <f>IF(AC9="","",AVERAGE(AC9:AC13))</f>
        <v/>
      </c>
      <c r="AD14" s="28" t="str">
        <f>IF(AD9="","",AVERAGE(AD9:AD13))</f>
        <v/>
      </c>
      <c r="AE14" s="29" t="str">
        <f>IF(AE9="","",AVERAGE(AE9:AE13))</f>
        <v/>
      </c>
      <c r="AF14" s="22"/>
    </row>
    <row r="15" spans="1:32" s="23" customFormat="1" ht="17.100000000000001" customHeight="1">
      <c r="A15" s="19" t="s">
        <v>30</v>
      </c>
      <c r="B15" s="28">
        <f t="shared" ref="B15:Z15" si="1">IF(B9="","",MAX(B9:B13)-MIN(B9:B13))</f>
        <v>0.5</v>
      </c>
      <c r="C15" s="28">
        <f t="shared" si="1"/>
        <v>0.19999999999999929</v>
      </c>
      <c r="D15" s="28">
        <f t="shared" si="1"/>
        <v>1.0999999999999979</v>
      </c>
      <c r="E15" s="28" t="str">
        <f t="shared" si="1"/>
        <v/>
      </c>
      <c r="F15" s="28" t="str">
        <f t="shared" si="1"/>
        <v/>
      </c>
      <c r="G15" s="28" t="str">
        <f t="shared" si="1"/>
        <v/>
      </c>
      <c r="H15" s="28" t="str">
        <f t="shared" si="1"/>
        <v/>
      </c>
      <c r="I15" s="28" t="str">
        <f t="shared" si="1"/>
        <v/>
      </c>
      <c r="J15" s="28" t="str">
        <f t="shared" si="1"/>
        <v/>
      </c>
      <c r="K15" s="28" t="str">
        <f t="shared" si="1"/>
        <v/>
      </c>
      <c r="L15" s="28" t="str">
        <f t="shared" si="1"/>
        <v/>
      </c>
      <c r="M15" s="28" t="str">
        <f t="shared" si="1"/>
        <v/>
      </c>
      <c r="N15" s="28" t="str">
        <f t="shared" si="1"/>
        <v/>
      </c>
      <c r="O15" s="28" t="str">
        <f t="shared" si="1"/>
        <v/>
      </c>
      <c r="P15" s="28" t="str">
        <f t="shared" si="1"/>
        <v/>
      </c>
      <c r="Q15" s="28" t="str">
        <f t="shared" si="1"/>
        <v/>
      </c>
      <c r="R15" s="28" t="str">
        <f t="shared" si="1"/>
        <v/>
      </c>
      <c r="S15" s="28" t="str">
        <f t="shared" si="1"/>
        <v/>
      </c>
      <c r="T15" s="28" t="str">
        <f t="shared" si="1"/>
        <v/>
      </c>
      <c r="U15" s="28" t="str">
        <f t="shared" si="1"/>
        <v/>
      </c>
      <c r="V15" s="28" t="str">
        <f t="shared" si="1"/>
        <v/>
      </c>
      <c r="W15" s="28" t="str">
        <f t="shared" si="1"/>
        <v/>
      </c>
      <c r="X15" s="28" t="str">
        <f t="shared" si="1"/>
        <v/>
      </c>
      <c r="Y15" s="28" t="str">
        <f t="shared" si="1"/>
        <v/>
      </c>
      <c r="Z15" s="28" t="str">
        <f t="shared" si="1"/>
        <v/>
      </c>
      <c r="AA15" s="28" t="str">
        <f>IF(AA9="","",MAX(AA9:AA13)-MIN(AA9:AA13))</f>
        <v/>
      </c>
      <c r="AB15" s="28" t="str">
        <f>IF(AB9="","",MAX(AB9:AB13)-MIN(AB9:AB13))</f>
        <v/>
      </c>
      <c r="AC15" s="28" t="str">
        <f>IF(AC9="","",MAX(AC9:AC13)-MIN(AC9:AC13))</f>
        <v/>
      </c>
      <c r="AD15" s="28" t="str">
        <f>IF(AD9="","",MAX(AD9:AD13)-MIN(AD9:AD13))</f>
        <v/>
      </c>
      <c r="AE15" s="29" t="str">
        <f>IF(AE9="","",MAX(AE9:AE13)-MIN(AE9:AE13))</f>
        <v/>
      </c>
      <c r="AF15" s="22"/>
    </row>
    <row r="16" spans="1:32" ht="29.25" customHeight="1">
      <c r="A16" s="30" t="s">
        <v>31</v>
      </c>
      <c r="B16" s="119" t="s">
        <v>110</v>
      </c>
      <c r="C16" s="119" t="s">
        <v>112</v>
      </c>
      <c r="D16" s="119" t="s">
        <v>114</v>
      </c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20"/>
      <c r="AF16" s="12"/>
    </row>
    <row r="17" spans="1:32" ht="29.25" customHeight="1" thickBot="1">
      <c r="A17" s="33" t="s">
        <v>32</v>
      </c>
      <c r="B17" s="121">
        <v>1343721</v>
      </c>
      <c r="C17" s="121">
        <v>1319580</v>
      </c>
      <c r="D17" s="121">
        <v>1318295</v>
      </c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2"/>
      <c r="AF17" s="12"/>
    </row>
    <row r="18" spans="1:32" hidden="1">
      <c r="A18" s="3"/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6"/>
      <c r="AF18" s="12"/>
    </row>
    <row r="19" spans="1:32" ht="4.5" customHeight="1">
      <c r="A19" s="3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7"/>
      <c r="AF19" s="12"/>
    </row>
    <row r="20" spans="1:32">
      <c r="A20" s="3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7"/>
      <c r="AF20" s="12"/>
    </row>
    <row r="21" spans="1:32">
      <c r="A21" s="3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7"/>
      <c r="AF21" s="12"/>
    </row>
    <row r="22" spans="1:32">
      <c r="A22" s="3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6"/>
      <c r="AF22" s="12"/>
    </row>
    <row r="23" spans="1:32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7"/>
      <c r="AF23" s="12"/>
    </row>
    <row r="24" spans="1:32">
      <c r="A24" s="3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7"/>
      <c r="AF24" s="12"/>
    </row>
    <row r="25" spans="1:32">
      <c r="A25" s="3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7"/>
      <c r="AF25" s="12"/>
    </row>
    <row r="26" spans="1:32">
      <c r="A26" s="3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6"/>
      <c r="AF26" s="12"/>
    </row>
    <row r="27" spans="1:32">
      <c r="A27" s="3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8"/>
      <c r="AF27" s="12"/>
    </row>
    <row r="28" spans="1:32">
      <c r="A28" s="3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8"/>
      <c r="AF28" s="12"/>
    </row>
    <row r="29" spans="1:32">
      <c r="A29" s="3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8"/>
      <c r="AF29" s="12"/>
    </row>
    <row r="30" spans="1:32">
      <c r="A30" s="3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8"/>
      <c r="AF30" s="12"/>
    </row>
    <row r="31" spans="1:32">
      <c r="A31" s="3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8"/>
      <c r="AF31" s="12"/>
    </row>
    <row r="32" spans="1:32">
      <c r="A32" s="3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8"/>
      <c r="AF32" s="12"/>
    </row>
    <row r="33" spans="1:32" ht="21.75" customHeight="1">
      <c r="A33" s="3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8"/>
      <c r="AF33" s="12"/>
    </row>
    <row r="34" spans="1:32">
      <c r="A34" s="3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8"/>
      <c r="AF34" s="12"/>
    </row>
    <row r="35" spans="1:32">
      <c r="A35" s="3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8"/>
      <c r="AF35" s="12"/>
    </row>
    <row r="36" spans="1:32">
      <c r="A36" s="3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8"/>
      <c r="AF36" s="12"/>
    </row>
    <row r="37" spans="1:32" ht="22.5" customHeight="1">
      <c r="A37" s="3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8"/>
      <c r="AF37" s="12"/>
    </row>
    <row r="38" spans="1:32">
      <c r="A38" s="3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7"/>
      <c r="AF38" s="12"/>
    </row>
    <row r="39" spans="1:32">
      <c r="A39" s="3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6"/>
      <c r="AF39" s="12"/>
    </row>
    <row r="40" spans="1:32">
      <c r="A40" s="3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7"/>
      <c r="AF40" s="12"/>
    </row>
    <row r="41" spans="1:32">
      <c r="A41" s="3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7"/>
      <c r="AF41" s="12"/>
    </row>
    <row r="42" spans="1:32">
      <c r="A42" s="3"/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7"/>
      <c r="AF42" s="12"/>
    </row>
    <row r="43" spans="1:32">
      <c r="A43" s="3"/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6"/>
      <c r="AF43" s="12"/>
    </row>
    <row r="44" spans="1:32">
      <c r="A44" s="3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8"/>
      <c r="AF44" s="12"/>
    </row>
    <row r="45" spans="1:32">
      <c r="A45" s="3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8"/>
      <c r="AF45" s="12"/>
    </row>
    <row r="46" spans="1:32">
      <c r="A46" s="3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8"/>
      <c r="AF46" s="12"/>
    </row>
    <row r="47" spans="1:32">
      <c r="A47" s="3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8"/>
      <c r="AF47" s="12"/>
    </row>
    <row r="48" spans="1:32">
      <c r="A48" s="3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8"/>
      <c r="AF48" s="12"/>
    </row>
    <row r="49" spans="1:32" ht="14.25">
      <c r="A49" s="3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8"/>
      <c r="AF49" s="39"/>
    </row>
    <row r="50" spans="1:32" ht="14.25">
      <c r="A50" s="3"/>
      <c r="B50" s="2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8"/>
      <c r="AF50" s="39"/>
    </row>
    <row r="51" spans="1:32" ht="14.25">
      <c r="A51" s="3"/>
      <c r="B51" s="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8"/>
      <c r="AF51" s="39"/>
    </row>
    <row r="52" spans="1:32" ht="14.25">
      <c r="A52" s="3"/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8"/>
      <c r="AF52" s="39"/>
    </row>
    <row r="53" spans="1:32" ht="23.25" customHeight="1">
      <c r="A53" s="3"/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40"/>
      <c r="AF53" s="39"/>
    </row>
    <row r="54" spans="1:32" s="48" customFormat="1" ht="15.75" customHeight="1">
      <c r="A54" s="174" t="s">
        <v>76</v>
      </c>
      <c r="B54" s="41" t="s">
        <v>33</v>
      </c>
      <c r="C54" s="42"/>
      <c r="D54" s="42"/>
      <c r="E54" s="42"/>
      <c r="F54" s="42"/>
      <c r="G54" s="42"/>
      <c r="H54" s="42"/>
      <c r="I54" s="43"/>
      <c r="J54" s="177" t="s">
        <v>77</v>
      </c>
      <c r="K54" s="178"/>
      <c r="L54" s="178"/>
      <c r="M54" s="178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179"/>
      <c r="Y54" s="179"/>
      <c r="Z54" s="180"/>
      <c r="AA54" s="45" t="s">
        <v>34</v>
      </c>
      <c r="AB54" s="46"/>
      <c r="AC54" s="46"/>
      <c r="AD54" s="46"/>
      <c r="AE54" s="47"/>
      <c r="AF54" s="39"/>
    </row>
    <row r="55" spans="1:32" s="48" customFormat="1" ht="12.75" customHeight="1">
      <c r="A55" s="175"/>
      <c r="B55" s="49" t="s">
        <v>35</v>
      </c>
      <c r="C55" s="50"/>
      <c r="D55" s="50"/>
      <c r="E55" s="50"/>
      <c r="F55" s="50"/>
      <c r="G55" s="50"/>
      <c r="H55" s="50"/>
      <c r="I55" s="50"/>
      <c r="J55" s="51"/>
      <c r="K55" s="165" t="s">
        <v>36</v>
      </c>
      <c r="L55" s="165"/>
      <c r="M55" s="165"/>
      <c r="N55" s="165"/>
      <c r="O55" s="165"/>
      <c r="P55" s="165"/>
      <c r="Q55" s="165" t="s">
        <v>37</v>
      </c>
      <c r="R55" s="165"/>
      <c r="S55" s="165"/>
      <c r="T55" s="165"/>
      <c r="U55" s="165"/>
      <c r="V55" s="165"/>
      <c r="W55" s="166" t="s">
        <v>38</v>
      </c>
      <c r="X55" s="165"/>
      <c r="Y55" s="167" t="s">
        <v>39</v>
      </c>
      <c r="Z55" s="165"/>
      <c r="AA55" s="52" t="s">
        <v>40</v>
      </c>
      <c r="AB55" s="164">
        <f>IF(Z1="","",IF(Z1=5,B75/F84,IF(Z1=4,B75/F83,IF(Z1=3,B75/F82,IF(Z1=2,B75/F81)))))</f>
        <v>0.35440047253396284</v>
      </c>
      <c r="AC55" s="163"/>
      <c r="AD55" s="110"/>
      <c r="AE55" s="54"/>
      <c r="AF55" s="39"/>
    </row>
    <row r="56" spans="1:32" s="48" customFormat="1" ht="12.75" customHeight="1">
      <c r="A56" s="175"/>
      <c r="B56" s="49" t="s">
        <v>41</v>
      </c>
      <c r="C56" s="50"/>
      <c r="D56" s="50"/>
      <c r="E56" s="50"/>
      <c r="F56" s="50"/>
      <c r="G56" s="50"/>
      <c r="H56" s="50"/>
      <c r="I56" s="50"/>
      <c r="J56" s="111">
        <v>1</v>
      </c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5"/>
      <c r="X56" s="184"/>
      <c r="Y56" s="189"/>
      <c r="Z56" s="189"/>
      <c r="AA56" s="56"/>
      <c r="AB56" s="110"/>
      <c r="AC56" s="110"/>
      <c r="AD56" s="110"/>
      <c r="AE56" s="54"/>
      <c r="AF56" s="39"/>
    </row>
    <row r="57" spans="1:32" s="48" customFormat="1" ht="12.75" customHeight="1">
      <c r="A57" s="175"/>
      <c r="B57" s="49" t="s">
        <v>42</v>
      </c>
      <c r="C57" s="50"/>
      <c r="D57" s="50"/>
      <c r="E57" s="50"/>
      <c r="F57" s="50"/>
      <c r="G57" s="50"/>
      <c r="H57" s="50"/>
      <c r="I57" s="50"/>
      <c r="J57" s="111">
        <v>2</v>
      </c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5"/>
      <c r="X57" s="184"/>
      <c r="Y57" s="186"/>
      <c r="Z57" s="186"/>
      <c r="AA57" s="52" t="s">
        <v>43</v>
      </c>
      <c r="AB57" s="169" t="str">
        <f>IF(B67="","",IF(OR(H2="",H4=""),"/",((B67-(H2+H4)/2)*2/(H2-H4))))</f>
        <v>/</v>
      </c>
      <c r="AC57" s="169"/>
      <c r="AD57" s="112"/>
      <c r="AE57" s="54"/>
      <c r="AF57" s="39"/>
    </row>
    <row r="58" spans="1:32" s="48" customFormat="1" ht="12.75" customHeight="1">
      <c r="A58" s="175"/>
      <c r="B58" s="49" t="s">
        <v>44</v>
      </c>
      <c r="C58" s="50"/>
      <c r="D58" s="50"/>
      <c r="E58" s="50"/>
      <c r="F58" s="50"/>
      <c r="G58" s="50"/>
      <c r="H58" s="50"/>
      <c r="I58" s="50"/>
      <c r="J58" s="111">
        <v>3</v>
      </c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5"/>
      <c r="X58" s="184"/>
      <c r="Y58" s="186"/>
      <c r="Z58" s="186"/>
      <c r="AA58" s="56"/>
      <c r="AB58" s="110"/>
      <c r="AC58" s="110"/>
      <c r="AD58" s="110"/>
      <c r="AE58" s="54"/>
      <c r="AF58" s="12"/>
    </row>
    <row r="59" spans="1:32" s="48" customFormat="1" ht="12.75" customHeight="1">
      <c r="A59" s="175"/>
      <c r="B59" s="49" t="s">
        <v>45</v>
      </c>
      <c r="C59" s="50"/>
      <c r="D59" s="50"/>
      <c r="E59" s="50"/>
      <c r="F59" s="50"/>
      <c r="G59" s="50"/>
      <c r="H59" s="50"/>
      <c r="I59" s="50"/>
      <c r="J59" s="111">
        <v>4</v>
      </c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5"/>
      <c r="X59" s="184"/>
      <c r="Y59" s="186"/>
      <c r="Z59" s="186"/>
      <c r="AA59" s="52" t="s">
        <v>46</v>
      </c>
      <c r="AB59" s="163"/>
      <c r="AC59" s="163"/>
      <c r="AD59" s="110"/>
      <c r="AE59" s="54"/>
      <c r="AF59" s="12"/>
    </row>
    <row r="60" spans="1:32" s="48" customFormat="1" ht="12.75" customHeight="1">
      <c r="A60" s="175"/>
      <c r="B60" s="49" t="s">
        <v>47</v>
      </c>
      <c r="C60" s="50"/>
      <c r="D60" s="50"/>
      <c r="E60" s="50"/>
      <c r="F60" s="50"/>
      <c r="G60" s="50"/>
      <c r="H60" s="50"/>
      <c r="I60" s="50"/>
      <c r="J60" s="111">
        <v>5</v>
      </c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5"/>
      <c r="X60" s="184"/>
      <c r="Y60" s="186"/>
      <c r="Z60" s="186"/>
      <c r="AA60" s="56"/>
      <c r="AB60" s="110"/>
      <c r="AC60" s="110"/>
      <c r="AD60" s="110"/>
      <c r="AE60" s="54"/>
      <c r="AF60" s="12"/>
    </row>
    <row r="61" spans="1:32" s="48" customFormat="1" ht="12.75" customHeight="1">
      <c r="A61" s="176"/>
      <c r="B61" s="181" t="s">
        <v>48</v>
      </c>
      <c r="C61" s="182"/>
      <c r="D61" s="182"/>
      <c r="E61" s="182"/>
      <c r="F61" s="182"/>
      <c r="G61" s="182"/>
      <c r="H61" s="182"/>
      <c r="I61" s="182"/>
      <c r="J61" s="111">
        <v>6</v>
      </c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5"/>
      <c r="X61" s="184"/>
      <c r="Y61" s="184"/>
      <c r="Z61" s="184"/>
      <c r="AA61" s="58" t="s">
        <v>49</v>
      </c>
      <c r="AB61" s="183">
        <f>IF(B67="","",IF(H2="",(B67-H4)/3/AB55,IF(H4="",(H2-B67)/3/AB55,(H2-H4)/6/AB55)))</f>
        <v>2.1530361728395033</v>
      </c>
      <c r="AC61" s="183"/>
      <c r="AD61" s="113"/>
      <c r="AE61" s="60"/>
      <c r="AF61" s="12"/>
    </row>
    <row r="62" spans="1:32" s="48" customFormat="1" ht="12.75" customHeight="1">
      <c r="A62" s="61"/>
      <c r="B62" s="62"/>
      <c r="C62" s="62"/>
      <c r="D62" s="62"/>
      <c r="E62" s="62"/>
      <c r="F62" s="62"/>
      <c r="G62" s="62"/>
      <c r="H62" s="62"/>
      <c r="I62" s="6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33"/>
      <c r="AA62" s="110"/>
      <c r="AB62" s="110"/>
      <c r="AC62" s="110"/>
      <c r="AD62" s="110"/>
      <c r="AE62" s="65"/>
      <c r="AF62" s="12"/>
    </row>
    <row r="63" spans="1:32" ht="17.25" customHeight="1">
      <c r="A63" s="3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Z63" s="3"/>
      <c r="AA63" s="3"/>
      <c r="AB63" s="3"/>
      <c r="AC63" s="66"/>
      <c r="AF63" s="12"/>
    </row>
    <row r="64" spans="1:32" ht="15.95" customHeight="1">
      <c r="A64" s="67" t="s">
        <v>50</v>
      </c>
      <c r="B64" s="68">
        <f>数据采集图!$B$64</f>
        <v>23.07351749031961</v>
      </c>
      <c r="C64" s="68">
        <f>数据采集图!$B$64</f>
        <v>23.07351749031961</v>
      </c>
      <c r="D64" s="68">
        <f>数据采集图!$B$64</f>
        <v>23.07351749031961</v>
      </c>
      <c r="E64" s="68">
        <f>数据采集图!$B$64</f>
        <v>23.07351749031961</v>
      </c>
      <c r="F64" s="68">
        <f>数据采集图!$B$64</f>
        <v>23.07351749031961</v>
      </c>
      <c r="G64" s="68">
        <f>数据采集图!$B$64</f>
        <v>23.07351749031961</v>
      </c>
      <c r="H64" s="68">
        <f>数据采集图!$B$64</f>
        <v>23.07351749031961</v>
      </c>
      <c r="I64" s="68">
        <f>数据采集图!$B$64</f>
        <v>23.07351749031961</v>
      </c>
      <c r="J64" s="68">
        <f>数据采集图!$B$64</f>
        <v>23.07351749031961</v>
      </c>
      <c r="K64" s="68">
        <f>数据采集图!$B$64</f>
        <v>23.07351749031961</v>
      </c>
      <c r="L64" s="68">
        <f>数据采集图!$B$64</f>
        <v>23.07351749031961</v>
      </c>
      <c r="M64" s="68">
        <f>数据采集图!$B$64</f>
        <v>23.07351749031961</v>
      </c>
      <c r="N64" s="68">
        <f>数据采集图!$B$64</f>
        <v>23.07351749031961</v>
      </c>
      <c r="O64" s="68">
        <f>数据采集图!$B$64</f>
        <v>23.07351749031961</v>
      </c>
      <c r="P64" s="68">
        <f>数据采集图!$B$64</f>
        <v>23.07351749031961</v>
      </c>
      <c r="Q64" s="68">
        <f>数据采集图!$B$64</f>
        <v>23.07351749031961</v>
      </c>
      <c r="R64" s="68">
        <f>数据采集图!$B$64</f>
        <v>23.07351749031961</v>
      </c>
      <c r="S64" s="68">
        <f>数据采集图!$B$64</f>
        <v>23.07351749031961</v>
      </c>
      <c r="T64" s="68">
        <f>数据采集图!$B$64</f>
        <v>23.07351749031961</v>
      </c>
      <c r="U64" s="68">
        <f>数据采集图!$B$64</f>
        <v>23.07351749031961</v>
      </c>
      <c r="V64" s="68">
        <f>数据采集图!$B$64</f>
        <v>23.07351749031961</v>
      </c>
      <c r="W64" s="68">
        <f>数据采集图!$B$64</f>
        <v>23.07351749031961</v>
      </c>
      <c r="X64" s="68">
        <f>数据采集图!$B$64</f>
        <v>23.07351749031961</v>
      </c>
      <c r="Y64" s="68">
        <f>数据采集图!$B$64</f>
        <v>23.07351749031961</v>
      </c>
      <c r="Z64" s="68">
        <f>数据采集图!$B$64</f>
        <v>23.07351749031961</v>
      </c>
      <c r="AA64" s="68">
        <f>数据采集图!$B$64</f>
        <v>23.07351749031961</v>
      </c>
      <c r="AB64" s="68">
        <f>数据采集图!$B$64</f>
        <v>23.07351749031961</v>
      </c>
      <c r="AC64" s="68">
        <f>数据采集图!$B$64</f>
        <v>23.07351749031961</v>
      </c>
      <c r="AD64" s="68">
        <f>数据采集图!$B$64</f>
        <v>23.07351749031961</v>
      </c>
      <c r="AE64" s="68">
        <f>数据采集图!$B$64</f>
        <v>23.07351749031961</v>
      </c>
      <c r="AF64" s="12"/>
    </row>
    <row r="65" spans="1:32" ht="15.95" customHeight="1">
      <c r="A65" s="69" t="s">
        <v>51</v>
      </c>
      <c r="B65" s="70">
        <f t="shared" ref="B65:AE65" si="2">B67+(B64-B67)*2/3</f>
        <v>22.812048697250109</v>
      </c>
      <c r="C65" s="70">
        <f t="shared" si="2"/>
        <v>22.812048697250109</v>
      </c>
      <c r="D65" s="70">
        <f t="shared" si="2"/>
        <v>22.812048697250109</v>
      </c>
      <c r="E65" s="70">
        <f t="shared" si="2"/>
        <v>22.812048697250109</v>
      </c>
      <c r="F65" s="70">
        <f t="shared" si="2"/>
        <v>22.812048697250109</v>
      </c>
      <c r="G65" s="70">
        <f t="shared" si="2"/>
        <v>22.812048697250109</v>
      </c>
      <c r="H65" s="70">
        <f t="shared" si="2"/>
        <v>22.812048697250109</v>
      </c>
      <c r="I65" s="70">
        <f t="shared" si="2"/>
        <v>22.812048697250109</v>
      </c>
      <c r="J65" s="70">
        <f t="shared" si="2"/>
        <v>22.812048697250109</v>
      </c>
      <c r="K65" s="70">
        <f t="shared" si="2"/>
        <v>22.812048697250109</v>
      </c>
      <c r="L65" s="70">
        <f t="shared" si="2"/>
        <v>22.812048697250109</v>
      </c>
      <c r="M65" s="70">
        <f t="shared" si="2"/>
        <v>22.812048697250109</v>
      </c>
      <c r="N65" s="70">
        <f t="shared" si="2"/>
        <v>22.812048697250109</v>
      </c>
      <c r="O65" s="70">
        <f t="shared" si="2"/>
        <v>22.812048697250109</v>
      </c>
      <c r="P65" s="70">
        <f t="shared" si="2"/>
        <v>22.812048697250109</v>
      </c>
      <c r="Q65" s="70">
        <f t="shared" si="2"/>
        <v>22.812048697250109</v>
      </c>
      <c r="R65" s="70">
        <f t="shared" si="2"/>
        <v>22.812048697250109</v>
      </c>
      <c r="S65" s="70">
        <f t="shared" si="2"/>
        <v>22.812048697250109</v>
      </c>
      <c r="T65" s="70">
        <f t="shared" si="2"/>
        <v>22.812048697250109</v>
      </c>
      <c r="U65" s="70">
        <f t="shared" si="2"/>
        <v>22.812048697250109</v>
      </c>
      <c r="V65" s="70">
        <f t="shared" si="2"/>
        <v>22.812048697250109</v>
      </c>
      <c r="W65" s="70">
        <f t="shared" si="2"/>
        <v>22.812048697250109</v>
      </c>
      <c r="X65" s="70">
        <f t="shared" si="2"/>
        <v>22.812048697250109</v>
      </c>
      <c r="Y65" s="70">
        <f t="shared" si="2"/>
        <v>22.812048697250109</v>
      </c>
      <c r="Z65" s="70">
        <f t="shared" si="2"/>
        <v>22.812048697250109</v>
      </c>
      <c r="AA65" s="70">
        <f t="shared" si="2"/>
        <v>22.812048697250109</v>
      </c>
      <c r="AB65" s="70">
        <f t="shared" si="2"/>
        <v>22.812048697250109</v>
      </c>
      <c r="AC65" s="70">
        <f t="shared" si="2"/>
        <v>22.812048697250109</v>
      </c>
      <c r="AD65" s="70">
        <f t="shared" si="2"/>
        <v>22.812048697250109</v>
      </c>
      <c r="AE65" s="70">
        <f t="shared" si="2"/>
        <v>22.812048697250109</v>
      </c>
      <c r="AF65" s="12"/>
    </row>
    <row r="66" spans="1:32" ht="15.95" customHeight="1">
      <c r="A66" s="69" t="s">
        <v>52</v>
      </c>
      <c r="B66" s="70">
        <f t="shared" ref="B66:AE66" si="3">B67+(B64-B67)/3</f>
        <v>22.550579904180605</v>
      </c>
      <c r="C66" s="70">
        <f t="shared" si="3"/>
        <v>22.550579904180605</v>
      </c>
      <c r="D66" s="70">
        <f t="shared" si="3"/>
        <v>22.550579904180605</v>
      </c>
      <c r="E66" s="70">
        <f t="shared" si="3"/>
        <v>22.550579904180605</v>
      </c>
      <c r="F66" s="70">
        <f t="shared" si="3"/>
        <v>22.550579904180605</v>
      </c>
      <c r="G66" s="70">
        <f t="shared" si="3"/>
        <v>22.550579904180605</v>
      </c>
      <c r="H66" s="70">
        <f t="shared" si="3"/>
        <v>22.550579904180605</v>
      </c>
      <c r="I66" s="70">
        <f t="shared" si="3"/>
        <v>22.550579904180605</v>
      </c>
      <c r="J66" s="70">
        <f t="shared" si="3"/>
        <v>22.550579904180605</v>
      </c>
      <c r="K66" s="70">
        <f t="shared" si="3"/>
        <v>22.550579904180605</v>
      </c>
      <c r="L66" s="70">
        <f t="shared" si="3"/>
        <v>22.550579904180605</v>
      </c>
      <c r="M66" s="70">
        <f t="shared" si="3"/>
        <v>22.550579904180605</v>
      </c>
      <c r="N66" s="70">
        <f t="shared" si="3"/>
        <v>22.550579904180605</v>
      </c>
      <c r="O66" s="70">
        <f t="shared" si="3"/>
        <v>22.550579904180605</v>
      </c>
      <c r="P66" s="70">
        <f t="shared" si="3"/>
        <v>22.550579904180605</v>
      </c>
      <c r="Q66" s="70">
        <f t="shared" si="3"/>
        <v>22.550579904180605</v>
      </c>
      <c r="R66" s="70">
        <f t="shared" si="3"/>
        <v>22.550579904180605</v>
      </c>
      <c r="S66" s="70">
        <f t="shared" si="3"/>
        <v>22.550579904180605</v>
      </c>
      <c r="T66" s="70">
        <f t="shared" si="3"/>
        <v>22.550579904180605</v>
      </c>
      <c r="U66" s="70">
        <f t="shared" si="3"/>
        <v>22.550579904180605</v>
      </c>
      <c r="V66" s="70">
        <f t="shared" si="3"/>
        <v>22.550579904180605</v>
      </c>
      <c r="W66" s="70">
        <f t="shared" si="3"/>
        <v>22.550579904180605</v>
      </c>
      <c r="X66" s="70">
        <f t="shared" si="3"/>
        <v>22.550579904180605</v>
      </c>
      <c r="Y66" s="70">
        <f t="shared" si="3"/>
        <v>22.550579904180605</v>
      </c>
      <c r="Z66" s="70">
        <f t="shared" si="3"/>
        <v>22.550579904180605</v>
      </c>
      <c r="AA66" s="70">
        <f t="shared" si="3"/>
        <v>22.550579904180605</v>
      </c>
      <c r="AB66" s="70">
        <f t="shared" si="3"/>
        <v>22.550579904180605</v>
      </c>
      <c r="AC66" s="70">
        <f t="shared" si="3"/>
        <v>22.550579904180605</v>
      </c>
      <c r="AD66" s="70">
        <f t="shared" si="3"/>
        <v>22.550579904180605</v>
      </c>
      <c r="AE66" s="70">
        <f t="shared" si="3"/>
        <v>22.550579904180605</v>
      </c>
      <c r="AF66" s="12"/>
    </row>
    <row r="67" spans="1:32" ht="15.95" customHeight="1">
      <c r="A67" s="67" t="s">
        <v>53</v>
      </c>
      <c r="B67" s="68">
        <f>数据采集图!$B$67</f>
        <v>22.289111111111104</v>
      </c>
      <c r="C67" s="68">
        <f>数据采集图!$B$67</f>
        <v>22.289111111111104</v>
      </c>
      <c r="D67" s="68">
        <f>数据采集图!$B$67</f>
        <v>22.289111111111104</v>
      </c>
      <c r="E67" s="68">
        <f>数据采集图!$B$67</f>
        <v>22.289111111111104</v>
      </c>
      <c r="F67" s="68">
        <f>数据采集图!$B$67</f>
        <v>22.289111111111104</v>
      </c>
      <c r="G67" s="68">
        <f>数据采集图!$B$67</f>
        <v>22.289111111111104</v>
      </c>
      <c r="H67" s="68">
        <f>数据采集图!$B$67</f>
        <v>22.289111111111104</v>
      </c>
      <c r="I67" s="68">
        <f>数据采集图!$B$67</f>
        <v>22.289111111111104</v>
      </c>
      <c r="J67" s="68">
        <f>数据采集图!$B$67</f>
        <v>22.289111111111104</v>
      </c>
      <c r="K67" s="68">
        <f>数据采集图!$B$67</f>
        <v>22.289111111111104</v>
      </c>
      <c r="L67" s="68">
        <f>数据采集图!$B$67</f>
        <v>22.289111111111104</v>
      </c>
      <c r="M67" s="68">
        <f>数据采集图!$B$67</f>
        <v>22.289111111111104</v>
      </c>
      <c r="N67" s="68">
        <f>数据采集图!$B$67</f>
        <v>22.289111111111104</v>
      </c>
      <c r="O67" s="68">
        <f>数据采集图!$B$67</f>
        <v>22.289111111111104</v>
      </c>
      <c r="P67" s="68">
        <f>数据采集图!$B$67</f>
        <v>22.289111111111104</v>
      </c>
      <c r="Q67" s="68">
        <f>数据采集图!$B$67</f>
        <v>22.289111111111104</v>
      </c>
      <c r="R67" s="68">
        <f>数据采集图!$B$67</f>
        <v>22.289111111111104</v>
      </c>
      <c r="S67" s="68">
        <f>数据采集图!$B$67</f>
        <v>22.289111111111104</v>
      </c>
      <c r="T67" s="68">
        <f>数据采集图!$B$67</f>
        <v>22.289111111111104</v>
      </c>
      <c r="U67" s="68">
        <f>数据采集图!$B$67</f>
        <v>22.289111111111104</v>
      </c>
      <c r="V67" s="68">
        <f>数据采集图!$B$67</f>
        <v>22.289111111111104</v>
      </c>
      <c r="W67" s="68">
        <f>数据采集图!$B$67</f>
        <v>22.289111111111104</v>
      </c>
      <c r="X67" s="68">
        <f>数据采集图!$B$67</f>
        <v>22.289111111111104</v>
      </c>
      <c r="Y67" s="68">
        <f>数据采集图!$B$67</f>
        <v>22.289111111111104</v>
      </c>
      <c r="Z67" s="68">
        <f>数据采集图!$B$67</f>
        <v>22.289111111111104</v>
      </c>
      <c r="AA67" s="68">
        <f>数据采集图!$B$67</f>
        <v>22.289111111111104</v>
      </c>
      <c r="AB67" s="68">
        <f>数据采集图!$B$67</f>
        <v>22.289111111111104</v>
      </c>
      <c r="AC67" s="68">
        <f>数据采集图!$B$67</f>
        <v>22.289111111111104</v>
      </c>
      <c r="AD67" s="68">
        <f>数据采集图!$B$67</f>
        <v>22.289111111111104</v>
      </c>
      <c r="AE67" s="68">
        <f>数据采集图!$B$67</f>
        <v>22.289111111111104</v>
      </c>
      <c r="AF67" s="12"/>
    </row>
    <row r="68" spans="1:32" ht="15.95" customHeight="1">
      <c r="A68" s="71" t="s">
        <v>54</v>
      </c>
      <c r="B68" s="68">
        <f t="shared" ref="B68:AE68" si="4">B67-(B67-B70)/3</f>
        <v>22.027642318041604</v>
      </c>
      <c r="C68" s="68">
        <f t="shared" si="4"/>
        <v>22.027642318041604</v>
      </c>
      <c r="D68" s="68">
        <f t="shared" si="4"/>
        <v>22.027642318041604</v>
      </c>
      <c r="E68" s="68">
        <f t="shared" si="4"/>
        <v>22.027642318041604</v>
      </c>
      <c r="F68" s="68">
        <f t="shared" si="4"/>
        <v>22.027642318041604</v>
      </c>
      <c r="G68" s="68">
        <f t="shared" si="4"/>
        <v>22.027642318041604</v>
      </c>
      <c r="H68" s="68">
        <f t="shared" si="4"/>
        <v>22.027642318041604</v>
      </c>
      <c r="I68" s="68">
        <f t="shared" si="4"/>
        <v>22.027642318041604</v>
      </c>
      <c r="J68" s="68">
        <f t="shared" si="4"/>
        <v>22.027642318041604</v>
      </c>
      <c r="K68" s="68">
        <f t="shared" si="4"/>
        <v>22.027642318041604</v>
      </c>
      <c r="L68" s="68">
        <f t="shared" si="4"/>
        <v>22.027642318041604</v>
      </c>
      <c r="M68" s="68">
        <f t="shared" si="4"/>
        <v>22.027642318041604</v>
      </c>
      <c r="N68" s="68">
        <f t="shared" si="4"/>
        <v>22.027642318041604</v>
      </c>
      <c r="O68" s="68">
        <f t="shared" si="4"/>
        <v>22.027642318041604</v>
      </c>
      <c r="P68" s="68">
        <f t="shared" si="4"/>
        <v>22.027642318041604</v>
      </c>
      <c r="Q68" s="68">
        <f t="shared" si="4"/>
        <v>22.027642318041604</v>
      </c>
      <c r="R68" s="68">
        <f t="shared" si="4"/>
        <v>22.027642318041604</v>
      </c>
      <c r="S68" s="68">
        <f t="shared" si="4"/>
        <v>22.027642318041604</v>
      </c>
      <c r="T68" s="68">
        <f t="shared" si="4"/>
        <v>22.027642318041604</v>
      </c>
      <c r="U68" s="68">
        <f t="shared" si="4"/>
        <v>22.027642318041604</v>
      </c>
      <c r="V68" s="68">
        <f t="shared" si="4"/>
        <v>22.027642318041604</v>
      </c>
      <c r="W68" s="68">
        <f t="shared" si="4"/>
        <v>22.027642318041604</v>
      </c>
      <c r="X68" s="68">
        <f t="shared" si="4"/>
        <v>22.027642318041604</v>
      </c>
      <c r="Y68" s="68">
        <f t="shared" si="4"/>
        <v>22.027642318041604</v>
      </c>
      <c r="Z68" s="68">
        <f t="shared" si="4"/>
        <v>22.027642318041604</v>
      </c>
      <c r="AA68" s="68">
        <f t="shared" si="4"/>
        <v>22.027642318041604</v>
      </c>
      <c r="AB68" s="68">
        <f t="shared" si="4"/>
        <v>22.027642318041604</v>
      </c>
      <c r="AC68" s="68">
        <f t="shared" si="4"/>
        <v>22.027642318041604</v>
      </c>
      <c r="AD68" s="68">
        <f t="shared" si="4"/>
        <v>22.027642318041604</v>
      </c>
      <c r="AE68" s="68">
        <f t="shared" si="4"/>
        <v>22.027642318041604</v>
      </c>
      <c r="AF68" s="12"/>
    </row>
    <row r="69" spans="1:32" ht="15.95" customHeight="1">
      <c r="A69" s="71" t="s">
        <v>55</v>
      </c>
      <c r="B69" s="68">
        <f t="shared" ref="B69:AE69" si="5">B67-(B67-B70)*2/3</f>
        <v>21.7661735249721</v>
      </c>
      <c r="C69" s="68">
        <f t="shared" si="5"/>
        <v>21.7661735249721</v>
      </c>
      <c r="D69" s="68">
        <f t="shared" si="5"/>
        <v>21.7661735249721</v>
      </c>
      <c r="E69" s="68">
        <f t="shared" si="5"/>
        <v>21.7661735249721</v>
      </c>
      <c r="F69" s="68">
        <f t="shared" si="5"/>
        <v>21.7661735249721</v>
      </c>
      <c r="G69" s="68">
        <f t="shared" si="5"/>
        <v>21.7661735249721</v>
      </c>
      <c r="H69" s="68">
        <f t="shared" si="5"/>
        <v>21.7661735249721</v>
      </c>
      <c r="I69" s="68">
        <f t="shared" si="5"/>
        <v>21.7661735249721</v>
      </c>
      <c r="J69" s="68">
        <f t="shared" si="5"/>
        <v>21.7661735249721</v>
      </c>
      <c r="K69" s="68">
        <f t="shared" si="5"/>
        <v>21.7661735249721</v>
      </c>
      <c r="L69" s="68">
        <f t="shared" si="5"/>
        <v>21.7661735249721</v>
      </c>
      <c r="M69" s="68">
        <f t="shared" si="5"/>
        <v>21.7661735249721</v>
      </c>
      <c r="N69" s="68">
        <f t="shared" si="5"/>
        <v>21.7661735249721</v>
      </c>
      <c r="O69" s="68">
        <f t="shared" si="5"/>
        <v>21.7661735249721</v>
      </c>
      <c r="P69" s="68">
        <f t="shared" si="5"/>
        <v>21.7661735249721</v>
      </c>
      <c r="Q69" s="68">
        <f t="shared" si="5"/>
        <v>21.7661735249721</v>
      </c>
      <c r="R69" s="68">
        <f t="shared" si="5"/>
        <v>21.7661735249721</v>
      </c>
      <c r="S69" s="68">
        <f t="shared" si="5"/>
        <v>21.7661735249721</v>
      </c>
      <c r="T69" s="68">
        <f t="shared" si="5"/>
        <v>21.7661735249721</v>
      </c>
      <c r="U69" s="68">
        <f t="shared" si="5"/>
        <v>21.7661735249721</v>
      </c>
      <c r="V69" s="68">
        <f t="shared" si="5"/>
        <v>21.7661735249721</v>
      </c>
      <c r="W69" s="68">
        <f t="shared" si="5"/>
        <v>21.7661735249721</v>
      </c>
      <c r="X69" s="68">
        <f t="shared" si="5"/>
        <v>21.7661735249721</v>
      </c>
      <c r="Y69" s="68">
        <f t="shared" si="5"/>
        <v>21.7661735249721</v>
      </c>
      <c r="Z69" s="68">
        <f t="shared" si="5"/>
        <v>21.7661735249721</v>
      </c>
      <c r="AA69" s="68">
        <f t="shared" si="5"/>
        <v>21.7661735249721</v>
      </c>
      <c r="AB69" s="68">
        <f t="shared" si="5"/>
        <v>21.7661735249721</v>
      </c>
      <c r="AC69" s="68">
        <f t="shared" si="5"/>
        <v>21.7661735249721</v>
      </c>
      <c r="AD69" s="68">
        <f t="shared" si="5"/>
        <v>21.7661735249721</v>
      </c>
      <c r="AE69" s="68">
        <f t="shared" si="5"/>
        <v>21.7661735249721</v>
      </c>
      <c r="AF69" s="12"/>
    </row>
    <row r="70" spans="1:32" ht="15.95" customHeight="1">
      <c r="A70" s="67" t="s">
        <v>56</v>
      </c>
      <c r="B70" s="68">
        <f>数据采集图!$B$70</f>
        <v>21.504704731902599</v>
      </c>
      <c r="C70" s="68">
        <f>数据采集图!$B$70</f>
        <v>21.504704731902599</v>
      </c>
      <c r="D70" s="68">
        <f>数据采集图!$B$70</f>
        <v>21.504704731902599</v>
      </c>
      <c r="E70" s="68">
        <f>数据采集图!$B$70</f>
        <v>21.504704731902599</v>
      </c>
      <c r="F70" s="68">
        <f>数据采集图!$B$70</f>
        <v>21.504704731902599</v>
      </c>
      <c r="G70" s="68">
        <f>数据采集图!$B$70</f>
        <v>21.504704731902599</v>
      </c>
      <c r="H70" s="68">
        <f>数据采集图!$B$70</f>
        <v>21.504704731902599</v>
      </c>
      <c r="I70" s="68">
        <f>数据采集图!$B$70</f>
        <v>21.504704731902599</v>
      </c>
      <c r="J70" s="68">
        <f>数据采集图!$B$70</f>
        <v>21.504704731902599</v>
      </c>
      <c r="K70" s="68">
        <f>数据采集图!$B$70</f>
        <v>21.504704731902599</v>
      </c>
      <c r="L70" s="68">
        <f>数据采集图!$B$70</f>
        <v>21.504704731902599</v>
      </c>
      <c r="M70" s="68">
        <f>数据采集图!$B$70</f>
        <v>21.504704731902599</v>
      </c>
      <c r="N70" s="68">
        <f>数据采集图!$B$70</f>
        <v>21.504704731902599</v>
      </c>
      <c r="O70" s="68">
        <f>数据采集图!$B$70</f>
        <v>21.504704731902599</v>
      </c>
      <c r="P70" s="68">
        <f>数据采集图!$B$70</f>
        <v>21.504704731902599</v>
      </c>
      <c r="Q70" s="68">
        <f>数据采集图!$B$70</f>
        <v>21.504704731902599</v>
      </c>
      <c r="R70" s="68">
        <f>数据采集图!$B$70</f>
        <v>21.504704731902599</v>
      </c>
      <c r="S70" s="68">
        <f>数据采集图!$B$70</f>
        <v>21.504704731902599</v>
      </c>
      <c r="T70" s="68">
        <f>数据采集图!$B$70</f>
        <v>21.504704731902599</v>
      </c>
      <c r="U70" s="68">
        <f>数据采集图!$B$70</f>
        <v>21.504704731902599</v>
      </c>
      <c r="V70" s="68">
        <f>数据采集图!$B$70</f>
        <v>21.504704731902599</v>
      </c>
      <c r="W70" s="68">
        <f>数据采集图!$B$70</f>
        <v>21.504704731902599</v>
      </c>
      <c r="X70" s="68">
        <f>数据采集图!$B$70</f>
        <v>21.504704731902599</v>
      </c>
      <c r="Y70" s="68">
        <f>数据采集图!$B$70</f>
        <v>21.504704731902599</v>
      </c>
      <c r="Z70" s="68">
        <f>数据采集图!$B$70</f>
        <v>21.504704731902599</v>
      </c>
      <c r="AA70" s="68">
        <f>数据采集图!$B$70</f>
        <v>21.504704731902599</v>
      </c>
      <c r="AB70" s="68">
        <f>数据采集图!$B$70</f>
        <v>21.504704731902599</v>
      </c>
      <c r="AC70" s="68">
        <f>数据采集图!$B$70</f>
        <v>21.504704731902599</v>
      </c>
      <c r="AD70" s="68">
        <f>数据采集图!$B$70</f>
        <v>21.504704731902599</v>
      </c>
      <c r="AE70" s="68">
        <f>数据采集图!$B$70</f>
        <v>21.504704731902599</v>
      </c>
      <c r="AF70" s="12"/>
    </row>
    <row r="71" spans="1:32" ht="18.75" customHeight="1">
      <c r="A71" s="172"/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72"/>
      <c r="AB71" s="72"/>
      <c r="AC71" s="72"/>
      <c r="AD71" s="72"/>
      <c r="AE71" s="73"/>
      <c r="AF71" s="12"/>
    </row>
    <row r="72" spans="1:32" ht="15.95" customHeight="1">
      <c r="A72" s="67" t="s">
        <v>57</v>
      </c>
      <c r="B72" s="68">
        <f t="shared" ref="B72:AE72" si="6">IF($Z$1=5,$D$84*B$75,IF($Z$1=4,$D$83*B$75,IF($Z$1=3,$D$82*B$75,IF($Z$1=2,$D$81*B$75,""))))</f>
        <v>1.5419999999999976</v>
      </c>
      <c r="C72" s="68">
        <f t="shared" si="6"/>
        <v>1.5419999999999976</v>
      </c>
      <c r="D72" s="68">
        <f t="shared" si="6"/>
        <v>1.5419999999999976</v>
      </c>
      <c r="E72" s="68">
        <f t="shared" si="6"/>
        <v>1.5419999999999976</v>
      </c>
      <c r="F72" s="68">
        <f t="shared" si="6"/>
        <v>1.5419999999999976</v>
      </c>
      <c r="G72" s="68">
        <f t="shared" si="6"/>
        <v>1.5419999999999976</v>
      </c>
      <c r="H72" s="68">
        <f t="shared" si="6"/>
        <v>1.5419999999999976</v>
      </c>
      <c r="I72" s="68">
        <f t="shared" si="6"/>
        <v>1.5419999999999976</v>
      </c>
      <c r="J72" s="68">
        <f t="shared" si="6"/>
        <v>1.5419999999999976</v>
      </c>
      <c r="K72" s="68">
        <f t="shared" si="6"/>
        <v>1.5419999999999976</v>
      </c>
      <c r="L72" s="68">
        <f t="shared" si="6"/>
        <v>1.5419999999999976</v>
      </c>
      <c r="M72" s="68">
        <f t="shared" si="6"/>
        <v>1.5419999999999976</v>
      </c>
      <c r="N72" s="68">
        <f t="shared" si="6"/>
        <v>1.5419999999999976</v>
      </c>
      <c r="O72" s="68">
        <f t="shared" si="6"/>
        <v>1.5419999999999976</v>
      </c>
      <c r="P72" s="68">
        <f t="shared" si="6"/>
        <v>1.5419999999999976</v>
      </c>
      <c r="Q72" s="68">
        <f t="shared" si="6"/>
        <v>1.5419999999999976</v>
      </c>
      <c r="R72" s="68">
        <f t="shared" si="6"/>
        <v>1.5419999999999976</v>
      </c>
      <c r="S72" s="68">
        <f t="shared" si="6"/>
        <v>1.5419999999999976</v>
      </c>
      <c r="T72" s="68">
        <f t="shared" si="6"/>
        <v>1.5419999999999976</v>
      </c>
      <c r="U72" s="68">
        <f t="shared" si="6"/>
        <v>1.5419999999999976</v>
      </c>
      <c r="V72" s="68">
        <f t="shared" si="6"/>
        <v>1.5419999999999976</v>
      </c>
      <c r="W72" s="68">
        <f t="shared" si="6"/>
        <v>1.5419999999999976</v>
      </c>
      <c r="X72" s="68">
        <f t="shared" si="6"/>
        <v>1.5419999999999976</v>
      </c>
      <c r="Y72" s="68">
        <f t="shared" si="6"/>
        <v>1.5419999999999976</v>
      </c>
      <c r="Z72" s="68">
        <f t="shared" si="6"/>
        <v>1.5419999999999976</v>
      </c>
      <c r="AA72" s="68">
        <f t="shared" si="6"/>
        <v>1.5419999999999976</v>
      </c>
      <c r="AB72" s="68">
        <f t="shared" si="6"/>
        <v>1.5419999999999976</v>
      </c>
      <c r="AC72" s="68">
        <f t="shared" si="6"/>
        <v>1.5419999999999976</v>
      </c>
      <c r="AD72" s="68">
        <f t="shared" si="6"/>
        <v>1.5419999999999976</v>
      </c>
      <c r="AE72" s="68">
        <f t="shared" si="6"/>
        <v>1.5419999999999976</v>
      </c>
      <c r="AF72" s="12"/>
    </row>
    <row r="73" spans="1:32" ht="15.95" customHeight="1">
      <c r="A73" s="67" t="s">
        <v>58</v>
      </c>
      <c r="B73" s="68">
        <f t="shared" ref="B73:AE73" si="7">B75+(B72-B75)*2/3</f>
        <v>1.227999999999998</v>
      </c>
      <c r="C73" s="68">
        <f t="shared" si="7"/>
        <v>1.227999999999998</v>
      </c>
      <c r="D73" s="68">
        <f t="shared" si="7"/>
        <v>1.227999999999998</v>
      </c>
      <c r="E73" s="68">
        <f t="shared" si="7"/>
        <v>1.227999999999998</v>
      </c>
      <c r="F73" s="68">
        <f t="shared" si="7"/>
        <v>1.227999999999998</v>
      </c>
      <c r="G73" s="68">
        <f t="shared" si="7"/>
        <v>1.227999999999998</v>
      </c>
      <c r="H73" s="68">
        <f t="shared" si="7"/>
        <v>1.227999999999998</v>
      </c>
      <c r="I73" s="68">
        <f t="shared" si="7"/>
        <v>1.227999999999998</v>
      </c>
      <c r="J73" s="68">
        <f t="shared" si="7"/>
        <v>1.227999999999998</v>
      </c>
      <c r="K73" s="68">
        <f t="shared" si="7"/>
        <v>1.227999999999998</v>
      </c>
      <c r="L73" s="68">
        <f t="shared" si="7"/>
        <v>1.227999999999998</v>
      </c>
      <c r="M73" s="68">
        <f t="shared" si="7"/>
        <v>1.227999999999998</v>
      </c>
      <c r="N73" s="68">
        <f t="shared" si="7"/>
        <v>1.227999999999998</v>
      </c>
      <c r="O73" s="68">
        <f t="shared" si="7"/>
        <v>1.227999999999998</v>
      </c>
      <c r="P73" s="68">
        <f t="shared" si="7"/>
        <v>1.227999999999998</v>
      </c>
      <c r="Q73" s="68">
        <f t="shared" si="7"/>
        <v>1.227999999999998</v>
      </c>
      <c r="R73" s="68">
        <f t="shared" si="7"/>
        <v>1.227999999999998</v>
      </c>
      <c r="S73" s="68">
        <f t="shared" si="7"/>
        <v>1.227999999999998</v>
      </c>
      <c r="T73" s="68">
        <f t="shared" si="7"/>
        <v>1.227999999999998</v>
      </c>
      <c r="U73" s="68">
        <f t="shared" si="7"/>
        <v>1.227999999999998</v>
      </c>
      <c r="V73" s="68">
        <f t="shared" si="7"/>
        <v>1.227999999999998</v>
      </c>
      <c r="W73" s="68">
        <f t="shared" si="7"/>
        <v>1.227999999999998</v>
      </c>
      <c r="X73" s="68">
        <f t="shared" si="7"/>
        <v>1.227999999999998</v>
      </c>
      <c r="Y73" s="68">
        <f t="shared" si="7"/>
        <v>1.227999999999998</v>
      </c>
      <c r="Z73" s="68">
        <f t="shared" si="7"/>
        <v>1.227999999999998</v>
      </c>
      <c r="AA73" s="68">
        <f t="shared" si="7"/>
        <v>1.227999999999998</v>
      </c>
      <c r="AB73" s="68">
        <f t="shared" si="7"/>
        <v>1.227999999999998</v>
      </c>
      <c r="AC73" s="68">
        <f t="shared" si="7"/>
        <v>1.227999999999998</v>
      </c>
      <c r="AD73" s="68">
        <f t="shared" si="7"/>
        <v>1.227999999999998</v>
      </c>
      <c r="AE73" s="68">
        <f t="shared" si="7"/>
        <v>1.227999999999998</v>
      </c>
      <c r="AF73" s="12"/>
    </row>
    <row r="74" spans="1:32" ht="15.95" customHeight="1">
      <c r="A74" s="67" t="s">
        <v>59</v>
      </c>
      <c r="B74" s="68">
        <f t="shared" ref="B74:AE74" si="8">B75+(B72-B75)/3</f>
        <v>0.91399999999999859</v>
      </c>
      <c r="C74" s="68">
        <f t="shared" si="8"/>
        <v>0.91399999999999859</v>
      </c>
      <c r="D74" s="68">
        <f t="shared" si="8"/>
        <v>0.91399999999999859</v>
      </c>
      <c r="E74" s="68">
        <f t="shared" si="8"/>
        <v>0.91399999999999859</v>
      </c>
      <c r="F74" s="68">
        <f t="shared" si="8"/>
        <v>0.91399999999999859</v>
      </c>
      <c r="G74" s="68">
        <f t="shared" si="8"/>
        <v>0.91399999999999859</v>
      </c>
      <c r="H74" s="68">
        <f t="shared" si="8"/>
        <v>0.91399999999999859</v>
      </c>
      <c r="I74" s="68">
        <f t="shared" si="8"/>
        <v>0.91399999999999859</v>
      </c>
      <c r="J74" s="68">
        <f t="shared" si="8"/>
        <v>0.91399999999999859</v>
      </c>
      <c r="K74" s="68">
        <f t="shared" si="8"/>
        <v>0.91399999999999859</v>
      </c>
      <c r="L74" s="68">
        <f t="shared" si="8"/>
        <v>0.91399999999999859</v>
      </c>
      <c r="M74" s="68">
        <f t="shared" si="8"/>
        <v>0.91399999999999859</v>
      </c>
      <c r="N74" s="68">
        <f t="shared" si="8"/>
        <v>0.91399999999999859</v>
      </c>
      <c r="O74" s="68">
        <f t="shared" si="8"/>
        <v>0.91399999999999859</v>
      </c>
      <c r="P74" s="68">
        <f t="shared" si="8"/>
        <v>0.91399999999999859</v>
      </c>
      <c r="Q74" s="68">
        <f t="shared" si="8"/>
        <v>0.91399999999999859</v>
      </c>
      <c r="R74" s="68">
        <f t="shared" si="8"/>
        <v>0.91399999999999859</v>
      </c>
      <c r="S74" s="68">
        <f t="shared" si="8"/>
        <v>0.91399999999999859</v>
      </c>
      <c r="T74" s="68">
        <f t="shared" si="8"/>
        <v>0.91399999999999859</v>
      </c>
      <c r="U74" s="68">
        <f t="shared" si="8"/>
        <v>0.91399999999999859</v>
      </c>
      <c r="V74" s="68">
        <f t="shared" si="8"/>
        <v>0.91399999999999859</v>
      </c>
      <c r="W74" s="68">
        <f t="shared" si="8"/>
        <v>0.91399999999999859</v>
      </c>
      <c r="X74" s="68">
        <f t="shared" si="8"/>
        <v>0.91399999999999859</v>
      </c>
      <c r="Y74" s="68">
        <f t="shared" si="8"/>
        <v>0.91399999999999859</v>
      </c>
      <c r="Z74" s="68">
        <f t="shared" si="8"/>
        <v>0.91399999999999859</v>
      </c>
      <c r="AA74" s="68">
        <f t="shared" si="8"/>
        <v>0.91399999999999859</v>
      </c>
      <c r="AB74" s="68">
        <f t="shared" si="8"/>
        <v>0.91399999999999859</v>
      </c>
      <c r="AC74" s="68">
        <f t="shared" si="8"/>
        <v>0.91399999999999859</v>
      </c>
      <c r="AD74" s="68">
        <f t="shared" si="8"/>
        <v>0.91399999999999859</v>
      </c>
      <c r="AE74" s="68">
        <f t="shared" si="8"/>
        <v>0.91399999999999859</v>
      </c>
      <c r="AF74" s="12"/>
    </row>
    <row r="75" spans="1:32" ht="15.95" customHeight="1">
      <c r="A75" s="67" t="s">
        <v>60</v>
      </c>
      <c r="B75" s="68">
        <f t="shared" ref="B75:AE75" si="9">AVERAGE($B$15:$Z$15)</f>
        <v>0.59999999999999909</v>
      </c>
      <c r="C75" s="68">
        <f t="shared" si="9"/>
        <v>0.59999999999999909</v>
      </c>
      <c r="D75" s="68">
        <f t="shared" si="9"/>
        <v>0.59999999999999909</v>
      </c>
      <c r="E75" s="68">
        <f t="shared" si="9"/>
        <v>0.59999999999999909</v>
      </c>
      <c r="F75" s="68">
        <f t="shared" si="9"/>
        <v>0.59999999999999909</v>
      </c>
      <c r="G75" s="68">
        <f t="shared" si="9"/>
        <v>0.59999999999999909</v>
      </c>
      <c r="H75" s="68">
        <f t="shared" si="9"/>
        <v>0.59999999999999909</v>
      </c>
      <c r="I75" s="68">
        <f t="shared" si="9"/>
        <v>0.59999999999999909</v>
      </c>
      <c r="J75" s="68">
        <f t="shared" si="9"/>
        <v>0.59999999999999909</v>
      </c>
      <c r="K75" s="68">
        <f t="shared" si="9"/>
        <v>0.59999999999999909</v>
      </c>
      <c r="L75" s="68">
        <f t="shared" si="9"/>
        <v>0.59999999999999909</v>
      </c>
      <c r="M75" s="68">
        <f t="shared" si="9"/>
        <v>0.59999999999999909</v>
      </c>
      <c r="N75" s="68">
        <f t="shared" si="9"/>
        <v>0.59999999999999909</v>
      </c>
      <c r="O75" s="68">
        <f t="shared" si="9"/>
        <v>0.59999999999999909</v>
      </c>
      <c r="P75" s="68">
        <f t="shared" si="9"/>
        <v>0.59999999999999909</v>
      </c>
      <c r="Q75" s="68">
        <f t="shared" si="9"/>
        <v>0.59999999999999909</v>
      </c>
      <c r="R75" s="68">
        <f t="shared" si="9"/>
        <v>0.59999999999999909</v>
      </c>
      <c r="S75" s="68">
        <f t="shared" si="9"/>
        <v>0.59999999999999909</v>
      </c>
      <c r="T75" s="68">
        <f t="shared" si="9"/>
        <v>0.59999999999999909</v>
      </c>
      <c r="U75" s="68">
        <f t="shared" si="9"/>
        <v>0.59999999999999909</v>
      </c>
      <c r="V75" s="68">
        <f t="shared" si="9"/>
        <v>0.59999999999999909</v>
      </c>
      <c r="W75" s="68">
        <f t="shared" si="9"/>
        <v>0.59999999999999909</v>
      </c>
      <c r="X75" s="68">
        <f t="shared" si="9"/>
        <v>0.59999999999999909</v>
      </c>
      <c r="Y75" s="68">
        <f t="shared" si="9"/>
        <v>0.59999999999999909</v>
      </c>
      <c r="Z75" s="68">
        <f t="shared" si="9"/>
        <v>0.59999999999999909</v>
      </c>
      <c r="AA75" s="68">
        <f t="shared" si="9"/>
        <v>0.59999999999999909</v>
      </c>
      <c r="AB75" s="68">
        <f t="shared" si="9"/>
        <v>0.59999999999999909</v>
      </c>
      <c r="AC75" s="68">
        <f t="shared" si="9"/>
        <v>0.59999999999999909</v>
      </c>
      <c r="AD75" s="68">
        <f t="shared" si="9"/>
        <v>0.59999999999999909</v>
      </c>
      <c r="AE75" s="68">
        <f t="shared" si="9"/>
        <v>0.59999999999999909</v>
      </c>
      <c r="AF75" s="12"/>
    </row>
    <row r="76" spans="1:32" ht="15.95" customHeight="1">
      <c r="A76" s="74" t="s">
        <v>61</v>
      </c>
      <c r="B76" s="68">
        <f t="shared" ref="B76:AE76" si="10">B75-(B75-B78)/3</f>
        <v>0.39999999999999936</v>
      </c>
      <c r="C76" s="68">
        <f t="shared" si="10"/>
        <v>0.39999999999999936</v>
      </c>
      <c r="D76" s="68">
        <f t="shared" si="10"/>
        <v>0.39999999999999936</v>
      </c>
      <c r="E76" s="68">
        <f t="shared" si="10"/>
        <v>0.39999999999999936</v>
      </c>
      <c r="F76" s="68">
        <f t="shared" si="10"/>
        <v>0.39999999999999936</v>
      </c>
      <c r="G76" s="68">
        <f t="shared" si="10"/>
        <v>0.39999999999999936</v>
      </c>
      <c r="H76" s="68">
        <f t="shared" si="10"/>
        <v>0.39999999999999936</v>
      </c>
      <c r="I76" s="68">
        <f t="shared" si="10"/>
        <v>0.39999999999999936</v>
      </c>
      <c r="J76" s="68">
        <f t="shared" si="10"/>
        <v>0.39999999999999936</v>
      </c>
      <c r="K76" s="68">
        <f t="shared" si="10"/>
        <v>0.39999999999999936</v>
      </c>
      <c r="L76" s="68">
        <f t="shared" si="10"/>
        <v>0.39999999999999936</v>
      </c>
      <c r="M76" s="68">
        <f t="shared" si="10"/>
        <v>0.39999999999999936</v>
      </c>
      <c r="N76" s="68">
        <f t="shared" si="10"/>
        <v>0.39999999999999936</v>
      </c>
      <c r="O76" s="68">
        <f t="shared" si="10"/>
        <v>0.39999999999999936</v>
      </c>
      <c r="P76" s="68">
        <f t="shared" si="10"/>
        <v>0.39999999999999936</v>
      </c>
      <c r="Q76" s="68">
        <f t="shared" si="10"/>
        <v>0.39999999999999936</v>
      </c>
      <c r="R76" s="68">
        <f t="shared" si="10"/>
        <v>0.39999999999999936</v>
      </c>
      <c r="S76" s="68">
        <f t="shared" si="10"/>
        <v>0.39999999999999936</v>
      </c>
      <c r="T76" s="68">
        <f t="shared" si="10"/>
        <v>0.39999999999999936</v>
      </c>
      <c r="U76" s="68">
        <f t="shared" si="10"/>
        <v>0.39999999999999936</v>
      </c>
      <c r="V76" s="68">
        <f t="shared" si="10"/>
        <v>0.39999999999999936</v>
      </c>
      <c r="W76" s="68">
        <f t="shared" si="10"/>
        <v>0.39999999999999936</v>
      </c>
      <c r="X76" s="68">
        <f t="shared" si="10"/>
        <v>0.39999999999999936</v>
      </c>
      <c r="Y76" s="68">
        <f t="shared" si="10"/>
        <v>0.39999999999999936</v>
      </c>
      <c r="Z76" s="68">
        <f t="shared" si="10"/>
        <v>0.39999999999999936</v>
      </c>
      <c r="AA76" s="68">
        <f t="shared" si="10"/>
        <v>0.39999999999999936</v>
      </c>
      <c r="AB76" s="68">
        <f t="shared" si="10"/>
        <v>0.39999999999999936</v>
      </c>
      <c r="AC76" s="68">
        <f t="shared" si="10"/>
        <v>0.39999999999999936</v>
      </c>
      <c r="AD76" s="68">
        <f t="shared" si="10"/>
        <v>0.39999999999999936</v>
      </c>
      <c r="AE76" s="68">
        <f t="shared" si="10"/>
        <v>0.39999999999999936</v>
      </c>
      <c r="AF76" s="12"/>
    </row>
    <row r="77" spans="1:32" ht="15.95" customHeight="1">
      <c r="A77" s="74" t="s">
        <v>62</v>
      </c>
      <c r="B77" s="68">
        <f t="shared" ref="B77:AE77" si="11">B75-(B75-B78)*2/3</f>
        <v>0.19999999999999968</v>
      </c>
      <c r="C77" s="68">
        <f t="shared" si="11"/>
        <v>0.19999999999999968</v>
      </c>
      <c r="D77" s="68">
        <f t="shared" si="11"/>
        <v>0.19999999999999968</v>
      </c>
      <c r="E77" s="68">
        <f t="shared" si="11"/>
        <v>0.19999999999999968</v>
      </c>
      <c r="F77" s="68">
        <f t="shared" si="11"/>
        <v>0.19999999999999968</v>
      </c>
      <c r="G77" s="68">
        <f t="shared" si="11"/>
        <v>0.19999999999999968</v>
      </c>
      <c r="H77" s="68">
        <f t="shared" si="11"/>
        <v>0.19999999999999968</v>
      </c>
      <c r="I77" s="68">
        <f t="shared" si="11"/>
        <v>0.19999999999999968</v>
      </c>
      <c r="J77" s="68">
        <f t="shared" si="11"/>
        <v>0.19999999999999968</v>
      </c>
      <c r="K77" s="68">
        <f t="shared" si="11"/>
        <v>0.19999999999999968</v>
      </c>
      <c r="L77" s="68">
        <f t="shared" si="11"/>
        <v>0.19999999999999968</v>
      </c>
      <c r="M77" s="68">
        <f t="shared" si="11"/>
        <v>0.19999999999999968</v>
      </c>
      <c r="N77" s="68">
        <f t="shared" si="11"/>
        <v>0.19999999999999968</v>
      </c>
      <c r="O77" s="68">
        <f t="shared" si="11"/>
        <v>0.19999999999999968</v>
      </c>
      <c r="P77" s="68">
        <f t="shared" si="11"/>
        <v>0.19999999999999968</v>
      </c>
      <c r="Q77" s="68">
        <f t="shared" si="11"/>
        <v>0.19999999999999968</v>
      </c>
      <c r="R77" s="68">
        <f t="shared" si="11"/>
        <v>0.19999999999999968</v>
      </c>
      <c r="S77" s="68">
        <f t="shared" si="11"/>
        <v>0.19999999999999968</v>
      </c>
      <c r="T77" s="68">
        <f t="shared" si="11"/>
        <v>0.19999999999999968</v>
      </c>
      <c r="U77" s="68">
        <f t="shared" si="11"/>
        <v>0.19999999999999968</v>
      </c>
      <c r="V77" s="68">
        <f t="shared" si="11"/>
        <v>0.19999999999999968</v>
      </c>
      <c r="W77" s="68">
        <f t="shared" si="11"/>
        <v>0.19999999999999968</v>
      </c>
      <c r="X77" s="68">
        <f t="shared" si="11"/>
        <v>0.19999999999999968</v>
      </c>
      <c r="Y77" s="68">
        <f t="shared" si="11"/>
        <v>0.19999999999999968</v>
      </c>
      <c r="Z77" s="68">
        <f t="shared" si="11"/>
        <v>0.19999999999999968</v>
      </c>
      <c r="AA77" s="68">
        <f t="shared" si="11"/>
        <v>0.19999999999999968</v>
      </c>
      <c r="AB77" s="68">
        <f t="shared" si="11"/>
        <v>0.19999999999999968</v>
      </c>
      <c r="AC77" s="68">
        <f t="shared" si="11"/>
        <v>0.19999999999999968</v>
      </c>
      <c r="AD77" s="68">
        <f t="shared" si="11"/>
        <v>0.19999999999999968</v>
      </c>
      <c r="AE77" s="68">
        <f t="shared" si="11"/>
        <v>0.19999999999999968</v>
      </c>
      <c r="AF77" s="12"/>
    </row>
    <row r="78" spans="1:32" ht="15.95" customHeight="1">
      <c r="A78" s="67" t="s">
        <v>63</v>
      </c>
      <c r="B78" s="68">
        <v>0</v>
      </c>
      <c r="C78" s="68">
        <v>0</v>
      </c>
      <c r="D78" s="68">
        <v>0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N78" s="68">
        <v>0</v>
      </c>
      <c r="O78" s="68">
        <v>0</v>
      </c>
      <c r="P78" s="68">
        <v>0</v>
      </c>
      <c r="Q78" s="68">
        <v>0</v>
      </c>
      <c r="R78" s="68">
        <v>0</v>
      </c>
      <c r="S78" s="68">
        <v>0</v>
      </c>
      <c r="T78" s="68">
        <v>0</v>
      </c>
      <c r="U78" s="68">
        <v>0</v>
      </c>
      <c r="V78" s="68">
        <v>0</v>
      </c>
      <c r="W78" s="68">
        <v>0</v>
      </c>
      <c r="X78" s="68">
        <v>0</v>
      </c>
      <c r="Y78" s="68">
        <v>0</v>
      </c>
      <c r="Z78" s="68">
        <v>0</v>
      </c>
      <c r="AA78" s="68">
        <v>0</v>
      </c>
      <c r="AB78" s="68">
        <v>0</v>
      </c>
      <c r="AC78" s="68">
        <v>0</v>
      </c>
      <c r="AD78" s="68">
        <v>0</v>
      </c>
      <c r="AE78" s="68">
        <v>0</v>
      </c>
      <c r="AF78" s="12"/>
    </row>
    <row r="79" spans="1:32" ht="19.5" customHeight="1" thickBot="1">
      <c r="A79" s="75"/>
      <c r="B79" s="76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8"/>
      <c r="AF79" s="12"/>
    </row>
    <row r="80" spans="1:32" ht="13.15" customHeight="1">
      <c r="A80" s="79"/>
      <c r="B80" s="80" t="s">
        <v>23</v>
      </c>
      <c r="C80" s="81" t="s">
        <v>64</v>
      </c>
      <c r="D80" s="81" t="s">
        <v>65</v>
      </c>
      <c r="E80" s="82" t="s">
        <v>66</v>
      </c>
      <c r="F80" s="83" t="s">
        <v>67</v>
      </c>
      <c r="G80" s="5"/>
      <c r="H80" s="5"/>
      <c r="I80" s="5"/>
      <c r="J80" s="5"/>
      <c r="K80" s="5"/>
      <c r="L80" s="5"/>
      <c r="M80" s="5"/>
      <c r="N80" s="5"/>
      <c r="O80" s="84" t="s">
        <v>68</v>
      </c>
      <c r="P80" s="170" t="s">
        <v>69</v>
      </c>
      <c r="Q80" s="171"/>
      <c r="R80" s="85">
        <f>MAX(B14:Z14)</f>
        <v>22.666666666666668</v>
      </c>
      <c r="S80" s="85">
        <f>ROUNDUP(R80,0)</f>
        <v>23</v>
      </c>
      <c r="T80" s="86" t="s">
        <v>70</v>
      </c>
      <c r="U80" s="87"/>
      <c r="V80" s="5"/>
      <c r="W80" s="88"/>
      <c r="X80" s="5"/>
      <c r="Y80" s="5"/>
      <c r="Z80" s="5"/>
      <c r="AA80" s="5"/>
      <c r="AB80" s="5"/>
      <c r="AC80" s="5"/>
      <c r="AD80" s="5"/>
      <c r="AE80" s="89"/>
      <c r="AF80" s="12"/>
    </row>
    <row r="81" spans="1:32" ht="13.15" customHeight="1">
      <c r="A81" s="79"/>
      <c r="B81" s="90">
        <v>2</v>
      </c>
      <c r="C81" s="91">
        <v>1.88</v>
      </c>
      <c r="D81" s="91">
        <v>3.27</v>
      </c>
      <c r="E81" s="92">
        <v>0</v>
      </c>
      <c r="F81" s="93">
        <v>1.1279999999999999</v>
      </c>
      <c r="G81" s="5"/>
      <c r="H81" s="5"/>
      <c r="I81" s="5"/>
      <c r="J81" s="5"/>
      <c r="K81" s="5"/>
      <c r="L81" s="5"/>
      <c r="M81" s="5"/>
      <c r="N81" s="5"/>
      <c r="O81" s="5"/>
      <c r="P81" s="170" t="s">
        <v>71</v>
      </c>
      <c r="Q81" s="171"/>
      <c r="R81" s="85">
        <f>MIN(B14:Z14)</f>
        <v>21.599999999999998</v>
      </c>
      <c r="S81" s="85">
        <f>ROUNDDOWN(R81,0)</f>
        <v>21</v>
      </c>
      <c r="T81" s="86" t="s">
        <v>72</v>
      </c>
      <c r="U81" s="87"/>
      <c r="V81" s="5"/>
      <c r="W81" s="94"/>
      <c r="X81" s="5"/>
      <c r="Y81" s="5"/>
      <c r="Z81" s="5"/>
      <c r="AA81" s="5"/>
      <c r="AB81" s="5"/>
      <c r="AC81" s="5"/>
      <c r="AD81" s="5"/>
      <c r="AE81" s="89"/>
      <c r="AF81" s="12"/>
    </row>
    <row r="82" spans="1:32" ht="13.15" customHeight="1">
      <c r="A82" s="79"/>
      <c r="B82" s="90">
        <v>3</v>
      </c>
      <c r="C82" s="91">
        <v>1.02</v>
      </c>
      <c r="D82" s="91">
        <v>2.57</v>
      </c>
      <c r="E82" s="92">
        <v>0</v>
      </c>
      <c r="F82" s="93">
        <v>1.6930000000000001</v>
      </c>
      <c r="G82" s="5"/>
      <c r="H82" s="5"/>
      <c r="I82" s="5"/>
      <c r="J82" s="5"/>
      <c r="K82" s="5"/>
      <c r="L82" s="5"/>
      <c r="M82" s="5"/>
      <c r="N82" s="5"/>
      <c r="O82" s="5"/>
      <c r="P82" s="170" t="s">
        <v>73</v>
      </c>
      <c r="Q82" s="171"/>
      <c r="R82" s="85">
        <f>MAX(B15:Z15)</f>
        <v>1.0999999999999979</v>
      </c>
      <c r="S82" s="85">
        <f>ROUNDUP(R82,1)</f>
        <v>1.1000000000000001</v>
      </c>
      <c r="T82" s="86" t="s">
        <v>70</v>
      </c>
      <c r="U82" s="87"/>
      <c r="V82" s="5"/>
      <c r="W82" s="94"/>
      <c r="X82" s="5"/>
      <c r="Y82" s="5"/>
      <c r="Z82" s="5"/>
      <c r="AA82" s="5"/>
      <c r="AB82" s="5"/>
      <c r="AC82" s="5"/>
      <c r="AD82" s="5"/>
      <c r="AE82" s="89"/>
    </row>
    <row r="83" spans="1:32" ht="13.15" customHeight="1">
      <c r="A83" s="79"/>
      <c r="B83" s="90">
        <v>4</v>
      </c>
      <c r="C83" s="91">
        <v>0.73</v>
      </c>
      <c r="D83" s="91">
        <v>2.2799999999999998</v>
      </c>
      <c r="E83" s="92">
        <v>0</v>
      </c>
      <c r="F83" s="93">
        <v>2.0590000000000002</v>
      </c>
      <c r="G83" s="5"/>
      <c r="H83" s="5"/>
      <c r="I83" s="5"/>
      <c r="J83" s="5"/>
      <c r="K83" s="5"/>
      <c r="L83" s="5"/>
      <c r="M83" s="5"/>
      <c r="N83" s="5"/>
      <c r="O83" s="5"/>
      <c r="P83" s="170" t="s">
        <v>74</v>
      </c>
      <c r="Q83" s="171"/>
      <c r="R83" s="95">
        <v>0</v>
      </c>
      <c r="S83" s="95">
        <v>0</v>
      </c>
      <c r="T83" s="86" t="s">
        <v>75</v>
      </c>
      <c r="U83" s="87"/>
      <c r="V83" s="5"/>
      <c r="W83" s="94"/>
      <c r="X83" s="5"/>
      <c r="Y83" s="5"/>
      <c r="Z83" s="5"/>
      <c r="AA83" s="5"/>
      <c r="AB83" s="5"/>
      <c r="AC83" s="5"/>
      <c r="AD83" s="5"/>
      <c r="AE83" s="89"/>
    </row>
    <row r="84" spans="1:32" ht="13.15" customHeight="1" thickBot="1">
      <c r="A84" s="79"/>
      <c r="B84" s="96">
        <v>5</v>
      </c>
      <c r="C84" s="97">
        <v>0.57999999999999996</v>
      </c>
      <c r="D84" s="97">
        <v>2.11</v>
      </c>
      <c r="E84" s="98">
        <v>0</v>
      </c>
      <c r="F84" s="99">
        <v>2.3260000000000001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94"/>
      <c r="X84" s="5"/>
      <c r="Y84" s="5"/>
      <c r="Z84" s="5"/>
      <c r="AA84" s="5"/>
      <c r="AB84" s="5"/>
      <c r="AC84" s="5"/>
      <c r="AD84" s="5"/>
      <c r="AE84" s="89"/>
    </row>
    <row r="85" spans="1:32" ht="13.15" customHeight="1">
      <c r="A85" s="79"/>
      <c r="B85" s="100"/>
      <c r="C85" s="101"/>
      <c r="D85" s="101"/>
      <c r="E85" s="101"/>
      <c r="F85" s="102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94"/>
      <c r="Y85" s="5"/>
      <c r="Z85" s="5"/>
      <c r="AA85" s="5"/>
      <c r="AB85" s="5"/>
      <c r="AC85" s="5"/>
      <c r="AD85" s="5"/>
      <c r="AE85" s="89"/>
    </row>
    <row r="86" spans="1:32" ht="21.75" customHeight="1">
      <c r="A86" s="103"/>
      <c r="B86" s="104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7"/>
      <c r="AE86" s="108"/>
    </row>
  </sheetData>
  <protectedRanges>
    <protectedRange sqref="K56:Z61" name="Range4"/>
    <protectedRange sqref="B6:AE7" name="Range1"/>
    <protectedRange sqref="B9:AE11" name="Range2"/>
    <protectedRange sqref="B16:AE17" name="Range3"/>
  </protectedRanges>
  <mergeCells count="74">
    <mergeCell ref="Z2:AA4"/>
    <mergeCell ref="V3:Y3"/>
    <mergeCell ref="A2:B2"/>
    <mergeCell ref="C2:E2"/>
    <mergeCell ref="F2:G2"/>
    <mergeCell ref="H2:I2"/>
    <mergeCell ref="K2:K4"/>
    <mergeCell ref="L2:M2"/>
    <mergeCell ref="A4:B4"/>
    <mergeCell ref="C4:E4"/>
    <mergeCell ref="F4:G4"/>
    <mergeCell ref="H4:I4"/>
    <mergeCell ref="V4:Y4"/>
    <mergeCell ref="N4:O4"/>
    <mergeCell ref="P4:Q4"/>
    <mergeCell ref="R4:S4"/>
    <mergeCell ref="AB2:AE4"/>
    <mergeCell ref="A3:B3"/>
    <mergeCell ref="C3:E3"/>
    <mergeCell ref="F3:G3"/>
    <mergeCell ref="H3:I3"/>
    <mergeCell ref="L3:M3"/>
    <mergeCell ref="N3:O3"/>
    <mergeCell ref="P3:Q3"/>
    <mergeCell ref="R3:S3"/>
    <mergeCell ref="T3:U3"/>
    <mergeCell ref="N2:O2"/>
    <mergeCell ref="P2:Q2"/>
    <mergeCell ref="R2:S2"/>
    <mergeCell ref="T2:U2"/>
    <mergeCell ref="V2:Y2"/>
    <mergeCell ref="L4:M4"/>
    <mergeCell ref="T4:U4"/>
    <mergeCell ref="AB59:AC59"/>
    <mergeCell ref="AB55:AC55"/>
    <mergeCell ref="K56:P56"/>
    <mergeCell ref="Q56:V56"/>
    <mergeCell ref="W56:X56"/>
    <mergeCell ref="Y56:Z56"/>
    <mergeCell ref="K57:P57"/>
    <mergeCell ref="Q57:V57"/>
    <mergeCell ref="W57:X57"/>
    <mergeCell ref="Y57:Z57"/>
    <mergeCell ref="AB57:AC57"/>
    <mergeCell ref="K55:P55"/>
    <mergeCell ref="Q55:V55"/>
    <mergeCell ref="W55:X55"/>
    <mergeCell ref="Y55:Z55"/>
    <mergeCell ref="W61:X61"/>
    <mergeCell ref="Y61:Z61"/>
    <mergeCell ref="K58:P58"/>
    <mergeCell ref="Y58:Z58"/>
    <mergeCell ref="K59:P59"/>
    <mergeCell ref="Q59:V59"/>
    <mergeCell ref="W59:X59"/>
    <mergeCell ref="Y59:Z59"/>
    <mergeCell ref="Q58:V58"/>
    <mergeCell ref="W58:X58"/>
    <mergeCell ref="P82:Q82"/>
    <mergeCell ref="P83:Q83"/>
    <mergeCell ref="AB61:AC61"/>
    <mergeCell ref="A71:Z71"/>
    <mergeCell ref="P80:Q80"/>
    <mergeCell ref="P81:Q81"/>
    <mergeCell ref="A54:A61"/>
    <mergeCell ref="J54:M54"/>
    <mergeCell ref="X54:Z54"/>
    <mergeCell ref="K60:P60"/>
    <mergeCell ref="Q60:V60"/>
    <mergeCell ref="W60:X60"/>
    <mergeCell ref="Y60:Z60"/>
    <mergeCell ref="B61:I61"/>
    <mergeCell ref="K61:P61"/>
    <mergeCell ref="Q61:V61"/>
  </mergeCells>
  <phoneticPr fontId="3" type="noConversion"/>
  <printOptions horizontalCentered="1" verticalCentered="1"/>
  <pageMargins left="0" right="0" top="0.19685039370078741" bottom="0.19685039370078741" header="0.28000000000000003" footer="0.28999999999999998"/>
  <pageSetup scale="60" orientation="landscape" horizontalDpi="1200" verticalDpi="300" r:id="rId1"/>
  <headerFooter alignWithMargins="0"/>
  <rowBreaks count="1" manualBreakCount="1">
    <brk id="63" max="30" man="1"/>
  </rowBreaks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 sizeWithCells="1">
              <from>
                <xdr:col>6</xdr:col>
                <xdr:colOff>190500</xdr:colOff>
                <xdr:row>63</xdr:row>
                <xdr:rowOff>0</xdr:rowOff>
              </from>
              <to>
                <xdr:col>9</xdr:col>
                <xdr:colOff>190500</xdr:colOff>
                <xdr:row>63</xdr:row>
                <xdr:rowOff>0</xdr:rowOff>
              </to>
            </anchor>
          </objectPr>
        </oleObject>
      </mc:Choice>
      <mc:Fallback>
        <oleObject progId="Equation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A7" workbookViewId="0">
      <selection activeCell="A27" sqref="A27"/>
    </sheetView>
  </sheetViews>
  <sheetFormatPr defaultRowHeight="13.5"/>
  <cols>
    <col min="1" max="1" width="24.875" customWidth="1"/>
  </cols>
  <sheetData>
    <row r="1" spans="1:20">
      <c r="A1" t="s">
        <v>125</v>
      </c>
    </row>
    <row r="3" spans="1:20" ht="16.5">
      <c r="A3" s="205" t="s">
        <v>121</v>
      </c>
      <c r="B3" s="146" t="s">
        <v>1</v>
      </c>
      <c r="C3" s="147"/>
      <c r="D3" s="148" t="s">
        <v>10</v>
      </c>
      <c r="E3" s="148"/>
      <c r="F3" s="148"/>
      <c r="G3" s="146" t="s">
        <v>2</v>
      </c>
      <c r="H3" s="147"/>
      <c r="I3" s="149"/>
      <c r="J3" s="149"/>
      <c r="K3" s="135"/>
      <c r="L3" s="150" t="s">
        <v>3</v>
      </c>
      <c r="M3" s="148" t="s">
        <v>4</v>
      </c>
      <c r="N3" s="148"/>
      <c r="O3" s="154">
        <f>C65</f>
        <v>0</v>
      </c>
      <c r="P3" s="148"/>
      <c r="Q3" s="148" t="s">
        <v>5</v>
      </c>
      <c r="R3" s="148"/>
      <c r="S3" s="154">
        <f>C73</f>
        <v>0</v>
      </c>
      <c r="T3" s="148"/>
    </row>
    <row r="4" spans="1:20" ht="15.75">
      <c r="A4" s="205"/>
      <c r="B4" s="146" t="s">
        <v>9</v>
      </c>
      <c r="C4" s="147"/>
      <c r="D4" s="148" t="s">
        <v>10</v>
      </c>
      <c r="E4" s="148"/>
      <c r="F4" s="148"/>
      <c r="G4" s="146" t="s">
        <v>11</v>
      </c>
      <c r="H4" s="147"/>
      <c r="I4" s="149">
        <v>20</v>
      </c>
      <c r="J4" s="149"/>
      <c r="K4" s="135"/>
      <c r="L4" s="151"/>
      <c r="M4" s="159" t="s">
        <v>12</v>
      </c>
      <c r="N4" s="159"/>
      <c r="O4" s="154">
        <f>C68</f>
        <v>0</v>
      </c>
      <c r="P4" s="148"/>
      <c r="Q4" s="148" t="s">
        <v>13</v>
      </c>
      <c r="R4" s="148"/>
      <c r="S4" s="154">
        <f>C76</f>
        <v>0</v>
      </c>
      <c r="T4" s="148"/>
    </row>
    <row r="5" spans="1:20" ht="16.5">
      <c r="A5" s="205"/>
      <c r="B5" s="146" t="s">
        <v>16</v>
      </c>
      <c r="C5" s="147"/>
      <c r="D5" s="148" t="s">
        <v>10</v>
      </c>
      <c r="E5" s="148"/>
      <c r="F5" s="148"/>
      <c r="G5" s="146" t="s">
        <v>17</v>
      </c>
      <c r="H5" s="147"/>
      <c r="I5" s="149">
        <v>20</v>
      </c>
      <c r="J5" s="149"/>
      <c r="K5" s="135"/>
      <c r="L5" s="152"/>
      <c r="M5" s="148" t="s">
        <v>18</v>
      </c>
      <c r="N5" s="148"/>
      <c r="O5" s="154">
        <f>C71</f>
        <v>0</v>
      </c>
      <c r="P5" s="148"/>
      <c r="Q5" s="148" t="s">
        <v>19</v>
      </c>
      <c r="R5" s="148"/>
      <c r="S5" s="154">
        <f>C79</f>
        <v>0</v>
      </c>
      <c r="T5" s="148"/>
    </row>
    <row r="6" spans="1:20">
      <c r="A6" s="205"/>
    </row>
    <row r="8" spans="1:20">
      <c r="A8" t="s">
        <v>122</v>
      </c>
      <c r="B8" t="s">
        <v>127</v>
      </c>
    </row>
    <row r="10" spans="1:20" ht="14.25">
      <c r="A10" s="205" t="s">
        <v>123</v>
      </c>
      <c r="B10" s="30" t="s">
        <v>31</v>
      </c>
      <c r="C10" s="119" t="s">
        <v>110</v>
      </c>
      <c r="D10" s="119" t="s">
        <v>112</v>
      </c>
      <c r="E10" s="119" t="s">
        <v>114</v>
      </c>
      <c r="F10" s="31"/>
      <c r="G10" s="31"/>
      <c r="H10" s="31"/>
    </row>
    <row r="11" spans="1:20" ht="15" thickBot="1">
      <c r="A11" s="205"/>
      <c r="B11" s="33" t="s">
        <v>32</v>
      </c>
      <c r="C11" s="121">
        <v>1343721</v>
      </c>
      <c r="D11" s="121">
        <v>1319580</v>
      </c>
      <c r="E11" s="121">
        <v>1318295</v>
      </c>
      <c r="F11" s="34"/>
      <c r="G11" s="34"/>
      <c r="H11" s="34"/>
    </row>
    <row r="12" spans="1:20">
      <c r="A12" s="205"/>
    </row>
    <row r="13" spans="1:20">
      <c r="A13" t="s">
        <v>124</v>
      </c>
    </row>
    <row r="14" spans="1:20" ht="15.75">
      <c r="A14" t="s">
        <v>126</v>
      </c>
      <c r="B14" s="177" t="s">
        <v>77</v>
      </c>
      <c r="C14" s="178"/>
      <c r="D14" s="178"/>
      <c r="E14" s="178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179"/>
      <c r="Q14" s="179"/>
      <c r="R14" s="180"/>
    </row>
    <row r="15" spans="1:20" ht="15">
      <c r="B15" s="51"/>
      <c r="C15" s="165" t="s">
        <v>36</v>
      </c>
      <c r="D15" s="165"/>
      <c r="E15" s="165"/>
      <c r="F15" s="165"/>
      <c r="G15" s="165"/>
      <c r="H15" s="165"/>
      <c r="I15" s="165" t="s">
        <v>37</v>
      </c>
      <c r="J15" s="165"/>
      <c r="K15" s="165"/>
      <c r="L15" s="165"/>
      <c r="M15" s="165"/>
      <c r="N15" s="165"/>
      <c r="O15" s="166" t="s">
        <v>38</v>
      </c>
      <c r="P15" s="165"/>
      <c r="Q15" s="167" t="s">
        <v>39</v>
      </c>
      <c r="R15" s="165"/>
    </row>
    <row r="16" spans="1:20" ht="15">
      <c r="B16" s="134">
        <v>1</v>
      </c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5"/>
      <c r="P16" s="184"/>
      <c r="Q16" s="189"/>
      <c r="R16" s="189"/>
    </row>
    <row r="17" spans="1:18" ht="15">
      <c r="B17" s="134">
        <v>2</v>
      </c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5"/>
      <c r="P17" s="184"/>
      <c r="Q17" s="186"/>
      <c r="R17" s="186"/>
    </row>
    <row r="18" spans="1:18" ht="15">
      <c r="B18" s="134">
        <v>3</v>
      </c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5"/>
      <c r="P18" s="184"/>
      <c r="Q18" s="186"/>
      <c r="R18" s="186"/>
    </row>
    <row r="19" spans="1:18" ht="15">
      <c r="B19" s="134">
        <v>4</v>
      </c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5"/>
      <c r="P19" s="184"/>
      <c r="Q19" s="186"/>
      <c r="R19" s="186"/>
    </row>
    <row r="20" spans="1:18" ht="15">
      <c r="B20" s="134">
        <v>5</v>
      </c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5"/>
      <c r="P20" s="184"/>
      <c r="Q20" s="186"/>
      <c r="R20" s="186"/>
    </row>
    <row r="21" spans="1:18" ht="15">
      <c r="B21" s="134">
        <v>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5"/>
      <c r="P21" s="184"/>
      <c r="Q21" s="184"/>
      <c r="R21" s="184"/>
    </row>
    <row r="23" spans="1:18">
      <c r="A23" t="s">
        <v>128</v>
      </c>
    </row>
  </sheetData>
  <protectedRanges>
    <protectedRange sqref="C10:E11" name="Range3"/>
    <protectedRange sqref="C16:R21" name="Range4"/>
  </protectedRanges>
  <mergeCells count="57">
    <mergeCell ref="C20:H20"/>
    <mergeCell ref="I20:N20"/>
    <mergeCell ref="O20:P20"/>
    <mergeCell ref="Q20:R20"/>
    <mergeCell ref="C21:H21"/>
    <mergeCell ref="I21:N21"/>
    <mergeCell ref="O21:P21"/>
    <mergeCell ref="Q21:R21"/>
    <mergeCell ref="C18:H18"/>
    <mergeCell ref="I18:N18"/>
    <mergeCell ref="O18:P18"/>
    <mergeCell ref="Q18:R18"/>
    <mergeCell ref="C19:H19"/>
    <mergeCell ref="I19:N19"/>
    <mergeCell ref="O19:P19"/>
    <mergeCell ref="Q19:R19"/>
    <mergeCell ref="C16:H16"/>
    <mergeCell ref="I16:N16"/>
    <mergeCell ref="O16:P16"/>
    <mergeCell ref="Q16:R16"/>
    <mergeCell ref="C17:H17"/>
    <mergeCell ref="I17:N17"/>
    <mergeCell ref="O17:P17"/>
    <mergeCell ref="Q17:R17"/>
    <mergeCell ref="A3:A6"/>
    <mergeCell ref="A10:A12"/>
    <mergeCell ref="B14:E14"/>
    <mergeCell ref="P14:R14"/>
    <mergeCell ref="C15:H15"/>
    <mergeCell ref="I15:N15"/>
    <mergeCell ref="O15:P15"/>
    <mergeCell ref="Q15:R15"/>
    <mergeCell ref="S4:T4"/>
    <mergeCell ref="B5:C5"/>
    <mergeCell ref="D5:F5"/>
    <mergeCell ref="G5:H5"/>
    <mergeCell ref="I5:J5"/>
    <mergeCell ref="M5:N5"/>
    <mergeCell ref="O5:P5"/>
    <mergeCell ref="Q5:R5"/>
    <mergeCell ref="S5:T5"/>
    <mergeCell ref="O3:P3"/>
    <mergeCell ref="Q3:R3"/>
    <mergeCell ref="S3:T3"/>
    <mergeCell ref="B4:C4"/>
    <mergeCell ref="D4:F4"/>
    <mergeCell ref="G4:H4"/>
    <mergeCell ref="I4:J4"/>
    <mergeCell ref="M4:N4"/>
    <mergeCell ref="O4:P4"/>
    <mergeCell ref="Q4:R4"/>
    <mergeCell ref="B3:C3"/>
    <mergeCell ref="D3:F3"/>
    <mergeCell ref="G3:H3"/>
    <mergeCell ref="I3:J3"/>
    <mergeCell ref="L3:L5"/>
    <mergeCell ref="M3:N3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数据采集图</vt:lpstr>
      <vt:lpstr>控制图1</vt:lpstr>
      <vt:lpstr>表解释</vt:lpstr>
      <vt:lpstr>控制图1!Print_Area</vt:lpstr>
      <vt:lpstr>数据采集图!Print_Area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2013-12-19T02:04:16Z</dcterms:modified>
</cp:coreProperties>
</file>